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2760" windowWidth="19170" windowHeight="6390" activeTab="0"/>
  </bookViews>
  <sheets>
    <sheet name="Hoja1" sheetId="1" r:id="rId1"/>
  </sheets>
  <definedNames>
    <definedName name="_xlnm._FilterDatabase" localSheetId="0" hidden="1">'Hoja1'!$A$2:$H$74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<sst xmlns="http://schemas.openxmlformats.org/spreadsheetml/2006/main" count="182" uniqueCount="112">
  <si>
    <t>Alcalá de Henares</t>
  </si>
  <si>
    <t>Alicante</t>
  </si>
  <si>
    <t xml:space="preserve">Almería </t>
  </si>
  <si>
    <t>Autónoma de Barcelona</t>
  </si>
  <si>
    <t>Autónoma de Madrid</t>
  </si>
  <si>
    <t>Barcelona</t>
  </si>
  <si>
    <t>Burgos</t>
  </si>
  <si>
    <t>Cádiz</t>
  </si>
  <si>
    <t>Cantabria</t>
  </si>
  <si>
    <t xml:space="preserve">Carlos III </t>
  </si>
  <si>
    <t>Castilla-La Mancha</t>
  </si>
  <si>
    <t>Complutense de Madrid</t>
  </si>
  <si>
    <t xml:space="preserve">Córdoba </t>
  </si>
  <si>
    <t>Coruña, A</t>
  </si>
  <si>
    <t>Extremadura</t>
  </si>
  <si>
    <t>Girona</t>
  </si>
  <si>
    <t xml:space="preserve">Granada </t>
  </si>
  <si>
    <t>Huelva</t>
  </si>
  <si>
    <t>Islas Baleares</t>
  </si>
  <si>
    <t xml:space="preserve">Jaén </t>
  </si>
  <si>
    <t>Jaume I de Castellón</t>
  </si>
  <si>
    <t>La Laguna</t>
  </si>
  <si>
    <t>La Rioja</t>
  </si>
  <si>
    <t xml:space="preserve">León </t>
  </si>
  <si>
    <t>Lleida</t>
  </si>
  <si>
    <t>Málaga</t>
  </si>
  <si>
    <t>Miguel Hdez. de Elche</t>
  </si>
  <si>
    <t>Murcia</t>
  </si>
  <si>
    <t>Oviedo</t>
  </si>
  <si>
    <t xml:space="preserve">Pablo de Olavide </t>
  </si>
  <si>
    <t xml:space="preserve">País Vasco </t>
  </si>
  <si>
    <t>Palmas (Las)</t>
  </si>
  <si>
    <t>Politécnica de Cartagena</t>
  </si>
  <si>
    <t>Politécnica de Cataluña</t>
  </si>
  <si>
    <t>Politécnica de Madrid</t>
  </si>
  <si>
    <t>Politécnica de Valencia</t>
  </si>
  <si>
    <t>Pompeu Fabra</t>
  </si>
  <si>
    <t>Pública de Navarra</t>
  </si>
  <si>
    <t>Rey Juan Carlos</t>
  </si>
  <si>
    <t xml:space="preserve">Rovira i Virgili </t>
  </si>
  <si>
    <t>Salamanca</t>
  </si>
  <si>
    <t>Santiago</t>
  </si>
  <si>
    <t xml:space="preserve">Sevilla </t>
  </si>
  <si>
    <t>U.N.E.D.</t>
  </si>
  <si>
    <t>Valencia (Est. General)</t>
  </si>
  <si>
    <t xml:space="preserve">Valladolid </t>
  </si>
  <si>
    <t xml:space="preserve">Vigo </t>
  </si>
  <si>
    <t>Zaragoza</t>
  </si>
  <si>
    <t>Alfonso X El Sabio</t>
  </si>
  <si>
    <t>Antonio de Nebrija</t>
  </si>
  <si>
    <t xml:space="preserve">Camilo José Cela </t>
  </si>
  <si>
    <t>Cardenal Herrera-CEU</t>
  </si>
  <si>
    <t>Católica S. Antonio de Murcia</t>
  </si>
  <si>
    <t>Católica de Ávila</t>
  </si>
  <si>
    <t>Deusto</t>
  </si>
  <si>
    <t>Europea Miguel de Cervantes</t>
  </si>
  <si>
    <t>Europea de Madrid</t>
  </si>
  <si>
    <t>Francisco de Vitoria</t>
  </si>
  <si>
    <t xml:space="preserve">Internacional de Cataluña </t>
  </si>
  <si>
    <t>Mondragón</t>
  </si>
  <si>
    <t xml:space="preserve">Navarra </t>
  </si>
  <si>
    <t xml:space="preserve">Oberta de Catalunya </t>
  </si>
  <si>
    <t xml:space="preserve">Pontificia Comillas </t>
  </si>
  <si>
    <t>Pontificia de Salamanca</t>
  </si>
  <si>
    <t>Ramón Llull</t>
  </si>
  <si>
    <t>SEK</t>
  </si>
  <si>
    <t xml:space="preserve">San Pablo-CEU </t>
  </si>
  <si>
    <t>Vic</t>
  </si>
  <si>
    <t xml:space="preserve"> Licenciaturas</t>
  </si>
  <si>
    <t xml:space="preserve"> Arquitectura e  Ingeniería</t>
  </si>
  <si>
    <t>Diplomaturas</t>
  </si>
  <si>
    <t>Arquitectura e Ing. Técnicas</t>
  </si>
  <si>
    <t>Comunidad</t>
  </si>
  <si>
    <t>Universidad</t>
  </si>
  <si>
    <t>Madrid</t>
  </si>
  <si>
    <t>Andalucía</t>
  </si>
  <si>
    <t>Cataluña</t>
  </si>
  <si>
    <t>Castilla León</t>
  </si>
  <si>
    <t>Galicia</t>
  </si>
  <si>
    <t>Baleares</t>
  </si>
  <si>
    <t>Canarias</t>
  </si>
  <si>
    <t>Asturias</t>
  </si>
  <si>
    <t>Navarra</t>
  </si>
  <si>
    <t>Aragón</t>
  </si>
  <si>
    <t>Comunidad Valenciana</t>
  </si>
  <si>
    <t>Varias</t>
  </si>
  <si>
    <t xml:space="preserve"> Alumnado matriculado  en Educación Universitaria por Universidades y  tipo de estudio. </t>
  </si>
  <si>
    <t>Total de alumnos</t>
  </si>
  <si>
    <t>¿La cantidad de alumnos es superior a la media?</t>
  </si>
  <si>
    <t>CONTARA</t>
  </si>
  <si>
    <t>DBSUMA</t>
  </si>
  <si>
    <t>DBPROMEDIO</t>
  </si>
  <si>
    <t>DBMAX</t>
  </si>
  <si>
    <t>Estatal</t>
  </si>
  <si>
    <t>Totales</t>
  </si>
  <si>
    <t>Valor Máximo</t>
  </si>
  <si>
    <t>Valor Mínimo</t>
  </si>
  <si>
    <t>Valor Promedio</t>
  </si>
  <si>
    <t>BUSCARH ó CONSULTARH</t>
  </si>
  <si>
    <t>CONTAR.SI</t>
  </si>
  <si>
    <t>BUSCAR</t>
  </si>
  <si>
    <t>COINCIDIR</t>
  </si>
  <si>
    <t xml:space="preserve">                     </t>
  </si>
  <si>
    <t>a*</t>
  </si>
  <si>
    <t>&gt;=2000</t>
  </si>
  <si>
    <t>&lt;=10000</t>
  </si>
  <si>
    <t>&gt;=4000</t>
  </si>
  <si>
    <t>&gt;15000</t>
  </si>
  <si>
    <t>c*</t>
  </si>
  <si>
    <t>&lt;4000</t>
  </si>
  <si>
    <t>&gt;=8000</t>
  </si>
  <si>
    <t>&lt;=12000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</si>
</sst>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/>
    </xf>
    <xf numFmtId="0" fontId="0" fillId="35" borderId="10" xfId="0" applyNumberFormat="1" applyFill="1" applyBorder="1" applyAlignment="1">
      <alignment/>
    </xf>
    <xf numFmtId="0" fontId="0" fillId="36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NumberForma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20" sqref="L20"/>
    </sheetView>
  </sheetViews>
  <sheetFormatPr defaultColWidth="11.421875" defaultRowHeight="12.75"/>
  <cols>
    <col min="1" max="1" width="20.140625" style="1" bestFit="1" customWidth="1"/>
    <col min="2" max="2" width="26.00390625" style="1" bestFit="1" customWidth="1"/>
    <col min="3" max="3" width="13.7109375" style="1" bestFit="1" customWidth="1"/>
    <col min="4" max="4" width="12.7109375" style="1" bestFit="1" customWidth="1"/>
    <col min="5" max="5" width="13.00390625" style="1" bestFit="1" customWidth="1"/>
    <col min="6" max="6" width="13.8515625" style="1" bestFit="1" customWidth="1"/>
    <col min="7" max="7" width="8.7109375" style="1" bestFit="1" customWidth="1"/>
    <col min="8" max="8" width="30.00390625" style="1" customWidth="1"/>
    <col min="9" max="9" width="11.421875" style="1" customWidth="1"/>
    <col min="10" max="10" width="25.28125" style="1" bestFit="1" customWidth="1"/>
    <col min="11" max="11" width="12.28125" style="1" bestFit="1" customWidth="1"/>
    <col min="12" max="12" width="46.00390625" style="1" customWidth="1"/>
    <col min="13" max="14" width="15.7109375" style="1" customWidth="1"/>
    <col min="15" max="15" width="14.421875" style="1" customWidth="1"/>
    <col min="16" max="16384" width="11.421875" style="1" customWidth="1"/>
  </cols>
  <sheetData>
    <row r="1" spans="1:8" ht="15.75">
      <c r="A1" s="9" t="s">
        <v>86</v>
      </c>
      <c r="B1" s="9"/>
      <c r="C1" s="9"/>
      <c r="D1" s="9"/>
      <c r="E1" s="9"/>
      <c r="F1" s="9"/>
      <c r="G1" s="9"/>
      <c r="H1" s="9"/>
    </row>
    <row r="2" spans="1:8" ht="45" customHeight="1">
      <c r="A2" s="2" t="s">
        <v>72</v>
      </c>
      <c r="B2" s="2" t="s">
        <v>73</v>
      </c>
      <c r="C2" s="2" t="s">
        <v>68</v>
      </c>
      <c r="D2" s="2" t="s">
        <v>69</v>
      </c>
      <c r="E2" s="2" t="s">
        <v>70</v>
      </c>
      <c r="F2" s="2" t="s">
        <v>71</v>
      </c>
      <c r="G2" s="2" t="s">
        <v>87</v>
      </c>
      <c r="H2" s="2" t="s">
        <v>88</v>
      </c>
    </row>
    <row r="3" spans="1:11" ht="12.75">
      <c r="A3" s="3" t="s">
        <v>74</v>
      </c>
      <c r="B3" s="3" t="s">
        <v>0</v>
      </c>
      <c r="C3" s="4">
        <v>9986</v>
      </c>
      <c r="D3" s="4">
        <v>1677</v>
      </c>
      <c r="E3" s="4">
        <v>3412</v>
      </c>
      <c r="F3" s="4">
        <v>3733</v>
      </c>
      <c r="G3" s="5">
        <f>SUM(C3:F3)</f>
        <v>18808</v>
      </c>
      <c r="H3" s="5">
        <f>IF(G3=G$72,"Es la universidad con más alumnos.",IF(G3&gt;G$74,"Sí tiene más alumnos",""))</f>
      </c>
      <c r="J3" s="7" t="s">
        <v>89</v>
      </c>
      <c r="K3" s="10">
        <f>COUNTA(B3:B70)</f>
        <v>68</v>
      </c>
    </row>
    <row r="4" spans="1:11" ht="12.75">
      <c r="A4" s="3" t="s">
        <v>74</v>
      </c>
      <c r="B4" s="3" t="s">
        <v>48</v>
      </c>
      <c r="C4" s="4">
        <v>3289</v>
      </c>
      <c r="D4" s="4">
        <v>2991</v>
      </c>
      <c r="E4" s="4">
        <v>2558</v>
      </c>
      <c r="F4" s="4">
        <v>1136</v>
      </c>
      <c r="G4" s="5">
        <f aca="true" t="shared" si="0" ref="G4:G67">SUM(C4:F4)</f>
        <v>9974</v>
      </c>
      <c r="H4" s="5">
        <f aca="true" t="shared" si="1" ref="H4:H67">IF(G4=G$72,"Es la universidad con más alumnos.",IF(G4&gt;G$74,"Sí tiene más alumnos",""))</f>
      </c>
      <c r="J4" s="7" t="s">
        <v>99</v>
      </c>
      <c r="K4" s="10">
        <f>COUNTIF(A3:A70,"cataluña")</f>
        <v>11</v>
      </c>
    </row>
    <row r="5" spans="1:11" ht="12.75">
      <c r="A5" s="3" t="s">
        <v>84</v>
      </c>
      <c r="B5" s="3" t="s">
        <v>1</v>
      </c>
      <c r="C5" s="4">
        <v>12602</v>
      </c>
      <c r="D5" s="4">
        <v>2445</v>
      </c>
      <c r="E5" s="4">
        <v>9143</v>
      </c>
      <c r="F5" s="4">
        <v>3562</v>
      </c>
      <c r="G5" s="5">
        <f t="shared" si="0"/>
        <v>27752</v>
      </c>
      <c r="H5" s="5" t="str">
        <f t="shared" si="1"/>
        <v>Sí tiene más alumnos</v>
      </c>
      <c r="J5" s="7" t="s">
        <v>100</v>
      </c>
      <c r="K5" s="10">
        <f>LOOKUP("Girona",B3:B70,G3:G70)</f>
        <v>12590</v>
      </c>
    </row>
    <row r="6" spans="1:11" ht="12.75">
      <c r="A6" s="3" t="s">
        <v>75</v>
      </c>
      <c r="B6" s="3" t="s">
        <v>2</v>
      </c>
      <c r="C6" s="4">
        <v>4769</v>
      </c>
      <c r="D6" s="4">
        <v>489</v>
      </c>
      <c r="E6" s="4">
        <v>5516</v>
      </c>
      <c r="F6" s="4">
        <v>2278</v>
      </c>
      <c r="G6" s="5">
        <f t="shared" si="0"/>
        <v>13052</v>
      </c>
      <c r="H6" s="5">
        <f t="shared" si="1"/>
      </c>
      <c r="J6" s="7" t="s">
        <v>101</v>
      </c>
      <c r="K6" s="10">
        <f>MATCH("navarra",B2:B70,0)</f>
        <v>42</v>
      </c>
    </row>
    <row r="7" spans="1:16" ht="14.25" customHeight="1">
      <c r="A7" s="3" t="s">
        <v>74</v>
      </c>
      <c r="B7" s="3" t="s">
        <v>49</v>
      </c>
      <c r="C7" s="4">
        <v>990</v>
      </c>
      <c r="D7" s="4">
        <v>377</v>
      </c>
      <c r="E7" s="4">
        <v>159</v>
      </c>
      <c r="F7" s="4">
        <v>398</v>
      </c>
      <c r="G7" s="5">
        <f t="shared" si="0"/>
        <v>1924</v>
      </c>
      <c r="H7" s="5">
        <f t="shared" si="1"/>
      </c>
      <c r="J7" s="7" t="s">
        <v>98</v>
      </c>
      <c r="K7" s="10">
        <f>HLOOKUP(E2,E2:E70,42,0)</f>
        <v>1257</v>
      </c>
      <c r="M7" s="2" t="s">
        <v>68</v>
      </c>
      <c r="N7" s="2" t="s">
        <v>68</v>
      </c>
      <c r="O7" s="2" t="s">
        <v>73</v>
      </c>
      <c r="P7" s="2" t="s">
        <v>72</v>
      </c>
    </row>
    <row r="8" spans="1:16" ht="12.75">
      <c r="A8" s="3" t="s">
        <v>76</v>
      </c>
      <c r="B8" s="3" t="s">
        <v>3</v>
      </c>
      <c r="C8" s="4">
        <v>23327</v>
      </c>
      <c r="D8" s="4">
        <v>1773</v>
      </c>
      <c r="E8" s="4">
        <v>8256</v>
      </c>
      <c r="F8" s="4">
        <v>2520</v>
      </c>
      <c r="G8" s="5">
        <f t="shared" si="0"/>
        <v>35876</v>
      </c>
      <c r="H8" s="5" t="str">
        <f t="shared" si="1"/>
        <v>Sí tiene más alumnos</v>
      </c>
      <c r="J8" s="7" t="s">
        <v>90</v>
      </c>
      <c r="K8" s="10">
        <f>DSUM(A2:G70,C2,M7:P8)</f>
        <v>13275</v>
      </c>
      <c r="M8" s="1" t="s">
        <v>104</v>
      </c>
      <c r="N8" s="1" t="s">
        <v>105</v>
      </c>
      <c r="O8" s="1" t="s">
        <v>103</v>
      </c>
      <c r="P8" s="8" t="s">
        <v>74</v>
      </c>
    </row>
    <row r="9" spans="1:11" ht="12.75">
      <c r="A9" s="3" t="s">
        <v>74</v>
      </c>
      <c r="B9" s="3" t="s">
        <v>4</v>
      </c>
      <c r="C9" s="4">
        <v>21208</v>
      </c>
      <c r="D9" s="4">
        <v>1322</v>
      </c>
      <c r="E9" s="4">
        <v>4837</v>
      </c>
      <c r="F9" s="4">
        <v>294</v>
      </c>
      <c r="G9" s="5">
        <f t="shared" si="0"/>
        <v>27661</v>
      </c>
      <c r="H9" s="5" t="str">
        <f t="shared" si="1"/>
        <v>Sí tiene más alumnos</v>
      </c>
      <c r="J9" s="7" t="s">
        <v>91</v>
      </c>
      <c r="K9" s="10">
        <f>DAVERAGE(A2:G70,C2,M11:O13)</f>
        <v>11710.066666666668</v>
      </c>
    </row>
    <row r="10" spans="1:11" ht="12.75">
      <c r="A10" s="3" t="s">
        <v>76</v>
      </c>
      <c r="B10" s="3" t="s">
        <v>5</v>
      </c>
      <c r="C10" s="4">
        <v>40696</v>
      </c>
      <c r="D10" s="4">
        <v>633</v>
      </c>
      <c r="E10" s="4">
        <v>15713</v>
      </c>
      <c r="F10" s="4">
        <v>158</v>
      </c>
      <c r="G10" s="5">
        <f t="shared" si="0"/>
        <v>57200</v>
      </c>
      <c r="H10" s="5" t="str">
        <f t="shared" si="1"/>
        <v>Sí tiene más alumnos</v>
      </c>
      <c r="J10" s="7" t="s">
        <v>92</v>
      </c>
      <c r="K10" s="10">
        <f>DMAX(A2:G70,G2,M16:P17)</f>
        <v>38511</v>
      </c>
    </row>
    <row r="11" spans="1:15" ht="14.25" customHeight="1">
      <c r="A11" s="3" t="s">
        <v>77</v>
      </c>
      <c r="B11" s="3" t="s">
        <v>6</v>
      </c>
      <c r="C11" s="4">
        <v>2096</v>
      </c>
      <c r="D11" s="4">
        <v>584</v>
      </c>
      <c r="E11" s="4">
        <v>2252</v>
      </c>
      <c r="F11" s="4">
        <v>3576</v>
      </c>
      <c r="G11" s="5">
        <f t="shared" si="0"/>
        <v>8508</v>
      </c>
      <c r="H11" s="5">
        <f t="shared" si="1"/>
      </c>
      <c r="M11" s="2" t="s">
        <v>68</v>
      </c>
      <c r="N11" s="2" t="s">
        <v>68</v>
      </c>
      <c r="O11" s="2" t="s">
        <v>72</v>
      </c>
    </row>
    <row r="12" spans="1:15" ht="12.75">
      <c r="A12" s="3" t="s">
        <v>75</v>
      </c>
      <c r="B12" s="3" t="s">
        <v>7</v>
      </c>
      <c r="C12" s="4">
        <v>7751</v>
      </c>
      <c r="D12" s="4">
        <v>1056</v>
      </c>
      <c r="E12" s="4">
        <v>9589</v>
      </c>
      <c r="F12" s="4">
        <v>3821</v>
      </c>
      <c r="G12" s="5">
        <f t="shared" si="0"/>
        <v>22217</v>
      </c>
      <c r="H12" s="5" t="str">
        <f t="shared" si="1"/>
        <v>Sí tiene más alumnos</v>
      </c>
      <c r="M12" s="8" t="s">
        <v>106</v>
      </c>
      <c r="N12" s="8" t="s">
        <v>105</v>
      </c>
      <c r="O12" s="8" t="s">
        <v>108</v>
      </c>
    </row>
    <row r="13" spans="1:15" ht="12.75">
      <c r="A13" s="3" t="s">
        <v>74</v>
      </c>
      <c r="B13" s="3" t="s">
        <v>50</v>
      </c>
      <c r="C13" s="4">
        <v>273</v>
      </c>
      <c r="D13" s="4">
        <v>81</v>
      </c>
      <c r="E13" s="4">
        <v>96</v>
      </c>
      <c r="F13" s="4">
        <v>87</v>
      </c>
      <c r="G13" s="5">
        <f t="shared" si="0"/>
        <v>537</v>
      </c>
      <c r="H13" s="5">
        <f t="shared" si="1"/>
      </c>
      <c r="M13" s="11" t="s">
        <v>107</v>
      </c>
      <c r="N13" s="8"/>
      <c r="O13" s="11" t="s">
        <v>108</v>
      </c>
    </row>
    <row r="14" spans="1:15" ht="12.75">
      <c r="A14" s="3" t="s">
        <v>8</v>
      </c>
      <c r="B14" s="3" t="s">
        <v>8</v>
      </c>
      <c r="C14" s="4">
        <v>4115</v>
      </c>
      <c r="D14" s="4">
        <v>2581</v>
      </c>
      <c r="E14" s="4">
        <v>3444</v>
      </c>
      <c r="F14" s="4">
        <v>2404</v>
      </c>
      <c r="G14" s="5">
        <f t="shared" si="0"/>
        <v>12544</v>
      </c>
      <c r="H14" s="5">
        <f t="shared" si="1"/>
      </c>
      <c r="N14" s="8"/>
      <c r="O14" s="8"/>
    </row>
    <row r="15" spans="1:8" ht="14.25" customHeight="1">
      <c r="A15" s="3" t="s">
        <v>84</v>
      </c>
      <c r="B15" s="3" t="s">
        <v>51</v>
      </c>
      <c r="C15" s="4">
        <v>5193</v>
      </c>
      <c r="D15" s="4">
        <v>76</v>
      </c>
      <c r="E15" s="4">
        <v>628</v>
      </c>
      <c r="F15" s="4">
        <v>710</v>
      </c>
      <c r="G15" s="5">
        <f t="shared" si="0"/>
        <v>6607</v>
      </c>
      <c r="H15" s="5">
        <f t="shared" si="1"/>
      </c>
    </row>
    <row r="16" spans="1:16" ht="25.5">
      <c r="A16" s="3" t="s">
        <v>74</v>
      </c>
      <c r="B16" s="3" t="s">
        <v>9</v>
      </c>
      <c r="C16" s="4">
        <v>5511</v>
      </c>
      <c r="D16" s="4">
        <v>3083</v>
      </c>
      <c r="E16" s="4">
        <v>2394</v>
      </c>
      <c r="F16" s="4">
        <v>2654</v>
      </c>
      <c r="G16" s="5">
        <f t="shared" si="0"/>
        <v>13642</v>
      </c>
      <c r="H16" s="5">
        <f t="shared" si="1"/>
      </c>
      <c r="M16" s="2" t="s">
        <v>69</v>
      </c>
      <c r="N16" s="2" t="s">
        <v>70</v>
      </c>
      <c r="O16" s="2" t="s">
        <v>70</v>
      </c>
      <c r="P16" s="2" t="s">
        <v>72</v>
      </c>
    </row>
    <row r="17" spans="1:16" ht="12.75">
      <c r="A17" s="3" t="s">
        <v>10</v>
      </c>
      <c r="B17" s="3" t="s">
        <v>10</v>
      </c>
      <c r="C17" s="4">
        <v>11896</v>
      </c>
      <c r="D17" s="4">
        <v>2398</v>
      </c>
      <c r="E17" s="4">
        <v>9824</v>
      </c>
      <c r="F17" s="4">
        <v>6011</v>
      </c>
      <c r="G17" s="5">
        <f t="shared" si="0"/>
        <v>30129</v>
      </c>
      <c r="H17" s="5" t="str">
        <f t="shared" si="1"/>
        <v>Sí tiene más alumnos</v>
      </c>
      <c r="M17" s="1" t="s">
        <v>109</v>
      </c>
      <c r="N17" s="1" t="s">
        <v>110</v>
      </c>
      <c r="O17" s="1" t="s">
        <v>111</v>
      </c>
      <c r="P17" s="1" t="s">
        <v>75</v>
      </c>
    </row>
    <row r="18" spans="1:8" ht="12.75">
      <c r="A18" s="3" t="s">
        <v>77</v>
      </c>
      <c r="B18" s="3" t="s">
        <v>53</v>
      </c>
      <c r="C18" s="4">
        <v>136</v>
      </c>
      <c r="D18" s="4">
        <v>37</v>
      </c>
      <c r="E18" s="4">
        <v>46</v>
      </c>
      <c r="F18" s="4">
        <v>246</v>
      </c>
      <c r="G18" s="5">
        <f t="shared" si="0"/>
        <v>465</v>
      </c>
      <c r="H18" s="5">
        <f t="shared" si="1"/>
      </c>
    </row>
    <row r="19" spans="1:8" ht="12.75">
      <c r="A19" s="3" t="s">
        <v>27</v>
      </c>
      <c r="B19" s="3" t="s">
        <v>52</v>
      </c>
      <c r="C19" s="4">
        <v>2166</v>
      </c>
      <c r="D19" s="4"/>
      <c r="E19" s="4">
        <v>1420</v>
      </c>
      <c r="F19" s="4">
        <v>1111</v>
      </c>
      <c r="G19" s="5">
        <f t="shared" si="0"/>
        <v>4697</v>
      </c>
      <c r="H19" s="5">
        <f t="shared" si="1"/>
      </c>
    </row>
    <row r="20" spans="1:8" ht="12.75">
      <c r="A20" s="3" t="s">
        <v>74</v>
      </c>
      <c r="B20" s="3" t="s">
        <v>11</v>
      </c>
      <c r="C20" s="4">
        <v>66753</v>
      </c>
      <c r="D20" s="4">
        <v>1939</v>
      </c>
      <c r="E20" s="4">
        <v>18149</v>
      </c>
      <c r="F20" s="4">
        <v>1151</v>
      </c>
      <c r="G20" s="5">
        <f t="shared" si="0"/>
        <v>87992</v>
      </c>
      <c r="H20" s="5" t="str">
        <f t="shared" si="1"/>
        <v>Sí tiene más alumnos</v>
      </c>
    </row>
    <row r="21" spans="1:8" ht="12.75">
      <c r="A21" s="3" t="s">
        <v>75</v>
      </c>
      <c r="B21" s="3" t="s">
        <v>12</v>
      </c>
      <c r="C21" s="4">
        <v>9865</v>
      </c>
      <c r="D21" s="4">
        <v>1795</v>
      </c>
      <c r="E21" s="4">
        <v>4867</v>
      </c>
      <c r="F21" s="4">
        <v>2749</v>
      </c>
      <c r="G21" s="5">
        <f t="shared" si="0"/>
        <v>19276</v>
      </c>
      <c r="H21" s="5">
        <f t="shared" si="1"/>
      </c>
    </row>
    <row r="22" spans="1:8" ht="12.75">
      <c r="A22" s="3" t="s">
        <v>78</v>
      </c>
      <c r="B22" s="3" t="s">
        <v>13</v>
      </c>
      <c r="C22" s="4">
        <v>8801</v>
      </c>
      <c r="D22" s="4">
        <v>5067</v>
      </c>
      <c r="E22" s="4">
        <v>6223</v>
      </c>
      <c r="F22" s="4">
        <v>5300</v>
      </c>
      <c r="G22" s="5">
        <f t="shared" si="0"/>
        <v>25391</v>
      </c>
      <c r="H22" s="5" t="str">
        <f t="shared" si="1"/>
        <v>Sí tiene más alumnos</v>
      </c>
    </row>
    <row r="23" spans="1:8" ht="12.75">
      <c r="A23" s="3" t="s">
        <v>30</v>
      </c>
      <c r="B23" s="3" t="s">
        <v>54</v>
      </c>
      <c r="C23" s="4">
        <v>7036</v>
      </c>
      <c r="D23" s="4">
        <v>1034</v>
      </c>
      <c r="E23" s="4">
        <v>1717</v>
      </c>
      <c r="F23" s="4">
        <v>2263</v>
      </c>
      <c r="G23" s="5">
        <f t="shared" si="0"/>
        <v>12050</v>
      </c>
      <c r="H23" s="5">
        <f t="shared" si="1"/>
      </c>
    </row>
    <row r="24" spans="1:8" ht="12.75">
      <c r="A24" s="3" t="s">
        <v>74</v>
      </c>
      <c r="B24" s="3" t="s">
        <v>56</v>
      </c>
      <c r="C24" s="4">
        <v>3292</v>
      </c>
      <c r="D24" s="4">
        <v>1190</v>
      </c>
      <c r="E24" s="4">
        <v>1605</v>
      </c>
      <c r="F24" s="4">
        <v>498</v>
      </c>
      <c r="G24" s="5">
        <f t="shared" si="0"/>
        <v>6585</v>
      </c>
      <c r="H24" s="5">
        <f t="shared" si="1"/>
      </c>
    </row>
    <row r="25" spans="1:8" ht="12.75">
      <c r="A25" s="3" t="s">
        <v>77</v>
      </c>
      <c r="B25" s="3" t="s">
        <v>55</v>
      </c>
      <c r="C25" s="4">
        <v>200</v>
      </c>
      <c r="D25" s="4"/>
      <c r="E25" s="4"/>
      <c r="F25" s="4">
        <v>137</v>
      </c>
      <c r="G25" s="5">
        <f t="shared" si="0"/>
        <v>337</v>
      </c>
      <c r="H25" s="5">
        <f t="shared" si="1"/>
      </c>
    </row>
    <row r="26" spans="1:8" ht="12.75">
      <c r="A26" s="3" t="s">
        <v>14</v>
      </c>
      <c r="B26" s="3" t="s">
        <v>14</v>
      </c>
      <c r="C26" s="4">
        <v>9940</v>
      </c>
      <c r="D26" s="4">
        <v>1867</v>
      </c>
      <c r="E26" s="4">
        <v>9297</v>
      </c>
      <c r="F26" s="4">
        <v>5708</v>
      </c>
      <c r="G26" s="5">
        <f t="shared" si="0"/>
        <v>26812</v>
      </c>
      <c r="H26" s="5" t="str">
        <f t="shared" si="1"/>
        <v>Sí tiene más alumnos</v>
      </c>
    </row>
    <row r="27" spans="1:8" ht="12.75">
      <c r="A27" s="3" t="s">
        <v>74</v>
      </c>
      <c r="B27" s="3" t="s">
        <v>57</v>
      </c>
      <c r="C27" s="4">
        <v>268</v>
      </c>
      <c r="D27" s="4">
        <v>9</v>
      </c>
      <c r="E27" s="4">
        <v>69</v>
      </c>
      <c r="F27" s="4">
        <v>21</v>
      </c>
      <c r="G27" s="5">
        <f t="shared" si="0"/>
        <v>367</v>
      </c>
      <c r="H27" s="5">
        <f t="shared" si="1"/>
      </c>
    </row>
    <row r="28" spans="1:8" ht="12.75">
      <c r="A28" s="3" t="s">
        <v>76</v>
      </c>
      <c r="B28" s="3" t="s">
        <v>15</v>
      </c>
      <c r="C28" s="4">
        <v>4953</v>
      </c>
      <c r="D28" s="4">
        <v>573</v>
      </c>
      <c r="E28" s="4">
        <v>4397</v>
      </c>
      <c r="F28" s="4">
        <v>2667</v>
      </c>
      <c r="G28" s="5">
        <f t="shared" si="0"/>
        <v>12590</v>
      </c>
      <c r="H28" s="5">
        <f t="shared" si="1"/>
      </c>
    </row>
    <row r="29" spans="1:8" ht="12.75">
      <c r="A29" s="3" t="s">
        <v>75</v>
      </c>
      <c r="B29" s="3" t="s">
        <v>16</v>
      </c>
      <c r="C29" s="4">
        <v>35855</v>
      </c>
      <c r="D29" s="4">
        <v>4837</v>
      </c>
      <c r="E29" s="4">
        <v>13990</v>
      </c>
      <c r="F29" s="4">
        <v>3327</v>
      </c>
      <c r="G29" s="5">
        <f t="shared" si="0"/>
        <v>58009</v>
      </c>
      <c r="H29" s="5" t="str">
        <f t="shared" si="1"/>
        <v>Sí tiene más alumnos</v>
      </c>
    </row>
    <row r="30" spans="1:8" ht="12.75">
      <c r="A30" s="3" t="s">
        <v>75</v>
      </c>
      <c r="B30" s="3" t="s">
        <v>17</v>
      </c>
      <c r="C30" s="4">
        <v>3612</v>
      </c>
      <c r="D30" s="4">
        <v>292</v>
      </c>
      <c r="E30" s="4">
        <v>5099</v>
      </c>
      <c r="F30" s="4">
        <v>3061</v>
      </c>
      <c r="G30" s="5">
        <f t="shared" si="0"/>
        <v>12064</v>
      </c>
      <c r="H30" s="5">
        <f t="shared" si="1"/>
      </c>
    </row>
    <row r="31" spans="1:8" ht="12.75">
      <c r="A31" s="3" t="s">
        <v>76</v>
      </c>
      <c r="B31" s="3" t="s">
        <v>58</v>
      </c>
      <c r="C31" s="4">
        <v>1209</v>
      </c>
      <c r="D31" s="4">
        <v>355</v>
      </c>
      <c r="E31" s="4">
        <v>617</v>
      </c>
      <c r="F31" s="4">
        <v>50</v>
      </c>
      <c r="G31" s="5">
        <f t="shared" si="0"/>
        <v>2231</v>
      </c>
      <c r="H31" s="5">
        <f t="shared" si="1"/>
      </c>
    </row>
    <row r="32" spans="1:8" ht="12.75">
      <c r="A32" s="3" t="s">
        <v>79</v>
      </c>
      <c r="B32" s="3" t="s">
        <v>18</v>
      </c>
      <c r="C32" s="4">
        <v>5427</v>
      </c>
      <c r="D32" s="4">
        <v>112</v>
      </c>
      <c r="E32" s="4">
        <v>6350</v>
      </c>
      <c r="F32" s="4">
        <v>1283</v>
      </c>
      <c r="G32" s="5">
        <f t="shared" si="0"/>
        <v>13172</v>
      </c>
      <c r="H32" s="5">
        <f t="shared" si="1"/>
      </c>
    </row>
    <row r="33" spans="1:8" ht="12.75">
      <c r="A33" s="3" t="s">
        <v>75</v>
      </c>
      <c r="B33" s="3" t="s">
        <v>19</v>
      </c>
      <c r="C33" s="4">
        <v>5752</v>
      </c>
      <c r="D33" s="4">
        <v>415</v>
      </c>
      <c r="E33" s="4">
        <v>4886</v>
      </c>
      <c r="F33" s="4">
        <v>3653</v>
      </c>
      <c r="G33" s="5">
        <f t="shared" si="0"/>
        <v>14706</v>
      </c>
      <c r="H33" s="5">
        <f t="shared" si="1"/>
      </c>
    </row>
    <row r="34" spans="1:8" ht="12.75">
      <c r="A34" s="3" t="s">
        <v>84</v>
      </c>
      <c r="B34" s="3" t="s">
        <v>20</v>
      </c>
      <c r="C34" s="4">
        <v>5431</v>
      </c>
      <c r="D34" s="4">
        <v>1750</v>
      </c>
      <c r="E34" s="4">
        <v>3859</v>
      </c>
      <c r="F34" s="4">
        <v>2345</v>
      </c>
      <c r="G34" s="5">
        <f t="shared" si="0"/>
        <v>13385</v>
      </c>
      <c r="H34" s="5">
        <f t="shared" si="1"/>
      </c>
    </row>
    <row r="35" spans="1:8" ht="12.75">
      <c r="A35" s="3" t="s">
        <v>80</v>
      </c>
      <c r="B35" s="3" t="s">
        <v>21</v>
      </c>
      <c r="C35" s="4">
        <v>14418</v>
      </c>
      <c r="D35" s="4">
        <v>881</v>
      </c>
      <c r="E35" s="4">
        <v>5507</v>
      </c>
      <c r="F35" s="4">
        <v>3883</v>
      </c>
      <c r="G35" s="5">
        <f t="shared" si="0"/>
        <v>24689</v>
      </c>
      <c r="H35" s="5" t="str">
        <f t="shared" si="1"/>
        <v>Sí tiene más alumnos</v>
      </c>
    </row>
    <row r="36" spans="1:8" ht="12.75">
      <c r="A36" s="3" t="s">
        <v>22</v>
      </c>
      <c r="B36" s="3" t="s">
        <v>22</v>
      </c>
      <c r="C36" s="4">
        <v>2914</v>
      </c>
      <c r="D36" s="4">
        <v>164</v>
      </c>
      <c r="E36" s="4">
        <v>2153</v>
      </c>
      <c r="F36" s="4">
        <v>1666</v>
      </c>
      <c r="G36" s="5">
        <f t="shared" si="0"/>
        <v>6897</v>
      </c>
      <c r="H36" s="5">
        <f t="shared" si="1"/>
      </c>
    </row>
    <row r="37" spans="1:8" ht="12.75">
      <c r="A37" s="3" t="s">
        <v>77</v>
      </c>
      <c r="B37" s="3" t="s">
        <v>23</v>
      </c>
      <c r="C37" s="4">
        <v>6568</v>
      </c>
      <c r="D37" s="4">
        <v>1175</v>
      </c>
      <c r="E37" s="4">
        <v>4467</v>
      </c>
      <c r="F37" s="4">
        <v>2589</v>
      </c>
      <c r="G37" s="5">
        <f t="shared" si="0"/>
        <v>14799</v>
      </c>
      <c r="H37" s="5">
        <f t="shared" si="1"/>
      </c>
    </row>
    <row r="38" spans="1:8" ht="12.75">
      <c r="A38" s="3" t="s">
        <v>76</v>
      </c>
      <c r="B38" s="3" t="s">
        <v>24</v>
      </c>
      <c r="C38" s="4">
        <v>3090</v>
      </c>
      <c r="D38" s="4">
        <v>1213</v>
      </c>
      <c r="E38" s="4">
        <v>3200</v>
      </c>
      <c r="F38" s="4">
        <v>2173</v>
      </c>
      <c r="G38" s="5">
        <f t="shared" si="0"/>
        <v>9676</v>
      </c>
      <c r="H38" s="5">
        <f t="shared" si="1"/>
      </c>
    </row>
    <row r="39" spans="1:8" ht="12.75">
      <c r="A39" s="3" t="s">
        <v>75</v>
      </c>
      <c r="B39" s="3" t="s">
        <v>25</v>
      </c>
      <c r="C39" s="4">
        <v>18720</v>
      </c>
      <c r="D39" s="4">
        <v>3779</v>
      </c>
      <c r="E39" s="4">
        <v>10009</v>
      </c>
      <c r="F39" s="4">
        <v>6003</v>
      </c>
      <c r="G39" s="5">
        <f t="shared" si="0"/>
        <v>38511</v>
      </c>
      <c r="H39" s="5" t="str">
        <f t="shared" si="1"/>
        <v>Sí tiene más alumnos</v>
      </c>
    </row>
    <row r="40" spans="1:8" ht="12.75">
      <c r="A40" s="3" t="s">
        <v>84</v>
      </c>
      <c r="B40" s="3" t="s">
        <v>26</v>
      </c>
      <c r="C40" s="4">
        <v>4612</v>
      </c>
      <c r="D40" s="4">
        <v>1682</v>
      </c>
      <c r="E40" s="4">
        <v>1573</v>
      </c>
      <c r="F40" s="4">
        <v>2195</v>
      </c>
      <c r="G40" s="5">
        <f t="shared" si="0"/>
        <v>10062</v>
      </c>
      <c r="H40" s="5">
        <f t="shared" si="1"/>
      </c>
    </row>
    <row r="41" spans="1:8" ht="12.75">
      <c r="A41" s="3" t="s">
        <v>30</v>
      </c>
      <c r="B41" s="3" t="s">
        <v>59</v>
      </c>
      <c r="C41" s="4">
        <v>758</v>
      </c>
      <c r="D41" s="4">
        <v>386</v>
      </c>
      <c r="E41" s="4">
        <v>399</v>
      </c>
      <c r="F41" s="4">
        <v>1989</v>
      </c>
      <c r="G41" s="5">
        <f t="shared" si="0"/>
        <v>3532</v>
      </c>
      <c r="H41" s="5">
        <f t="shared" si="1"/>
      </c>
    </row>
    <row r="42" spans="1:8" ht="12.75">
      <c r="A42" s="3" t="s">
        <v>27</v>
      </c>
      <c r="B42" s="3" t="s">
        <v>27</v>
      </c>
      <c r="C42" s="4">
        <v>16168</v>
      </c>
      <c r="D42" s="4">
        <v>1102</v>
      </c>
      <c r="E42" s="4">
        <v>9740</v>
      </c>
      <c r="F42" s="4">
        <v>1084</v>
      </c>
      <c r="G42" s="5">
        <f t="shared" si="0"/>
        <v>28094</v>
      </c>
      <c r="H42" s="5" t="str">
        <f t="shared" si="1"/>
        <v>Sí tiene más alumnos</v>
      </c>
    </row>
    <row r="43" spans="1:8" ht="12.75">
      <c r="A43" s="3" t="s">
        <v>60</v>
      </c>
      <c r="B43" s="3" t="s">
        <v>82</v>
      </c>
      <c r="C43" s="4">
        <v>6495</v>
      </c>
      <c r="D43" s="4">
        <v>2325</v>
      </c>
      <c r="E43" s="4">
        <v>1257</v>
      </c>
      <c r="F43" s="4">
        <v>421</v>
      </c>
      <c r="G43" s="5">
        <f t="shared" si="0"/>
        <v>10498</v>
      </c>
      <c r="H43" s="5">
        <f t="shared" si="1"/>
      </c>
    </row>
    <row r="44" spans="1:8" ht="12.75">
      <c r="A44" s="3" t="s">
        <v>76</v>
      </c>
      <c r="B44" s="3" t="s">
        <v>61</v>
      </c>
      <c r="C44" s="4">
        <v>12137</v>
      </c>
      <c r="D44" s="4">
        <v>485</v>
      </c>
      <c r="E44" s="4">
        <v>6251</v>
      </c>
      <c r="F44" s="4">
        <v>4995</v>
      </c>
      <c r="G44" s="5">
        <f t="shared" si="0"/>
        <v>23868</v>
      </c>
      <c r="H44" s="5" t="str">
        <f t="shared" si="1"/>
        <v>Sí tiene más alumnos</v>
      </c>
    </row>
    <row r="45" spans="1:8" ht="12.75">
      <c r="A45" s="3" t="s">
        <v>81</v>
      </c>
      <c r="B45" s="3" t="s">
        <v>28</v>
      </c>
      <c r="C45" s="4">
        <v>14958</v>
      </c>
      <c r="D45" s="4">
        <v>3504</v>
      </c>
      <c r="E45" s="4">
        <v>9417</v>
      </c>
      <c r="F45" s="4">
        <v>7092</v>
      </c>
      <c r="G45" s="5">
        <f t="shared" si="0"/>
        <v>34971</v>
      </c>
      <c r="H45" s="5" t="str">
        <f t="shared" si="1"/>
        <v>Sí tiene más alumnos</v>
      </c>
    </row>
    <row r="46" spans="1:8" ht="12.75">
      <c r="A46" s="3" t="s">
        <v>75</v>
      </c>
      <c r="B46" s="3" t="s">
        <v>29</v>
      </c>
      <c r="C46" s="4">
        <v>2941</v>
      </c>
      <c r="D46" s="4"/>
      <c r="E46" s="4">
        <v>2875</v>
      </c>
      <c r="F46" s="4"/>
      <c r="G46" s="5">
        <f t="shared" si="0"/>
        <v>5816</v>
      </c>
      <c r="H46" s="5">
        <f t="shared" si="1"/>
      </c>
    </row>
    <row r="47" spans="1:8" ht="12.75">
      <c r="A47" s="3" t="s">
        <v>30</v>
      </c>
      <c r="B47" s="3" t="s">
        <v>30</v>
      </c>
      <c r="C47" s="4">
        <v>24183</v>
      </c>
      <c r="D47" s="4">
        <v>7336</v>
      </c>
      <c r="E47" s="4">
        <v>12922</v>
      </c>
      <c r="F47" s="4">
        <v>7224</v>
      </c>
      <c r="G47" s="5">
        <f t="shared" si="0"/>
        <v>51665</v>
      </c>
      <c r="H47" s="5" t="str">
        <f t="shared" si="1"/>
        <v>Sí tiene más alumnos</v>
      </c>
    </row>
    <row r="48" spans="1:8" ht="12.75">
      <c r="A48" s="3" t="s">
        <v>80</v>
      </c>
      <c r="B48" s="3" t="s">
        <v>31</v>
      </c>
      <c r="C48" s="4">
        <v>9175</v>
      </c>
      <c r="D48" s="4">
        <v>2638</v>
      </c>
      <c r="E48" s="4">
        <v>4825</v>
      </c>
      <c r="F48" s="4">
        <v>4199</v>
      </c>
      <c r="G48" s="5">
        <f t="shared" si="0"/>
        <v>20837</v>
      </c>
      <c r="H48" s="5">
        <f t="shared" si="1"/>
      </c>
    </row>
    <row r="49" spans="1:8" ht="12.75">
      <c r="A49" s="3" t="s">
        <v>27</v>
      </c>
      <c r="B49" s="3" t="s">
        <v>32</v>
      </c>
      <c r="C49" s="4">
        <v>320</v>
      </c>
      <c r="D49" s="4">
        <v>1374</v>
      </c>
      <c r="E49" s="4">
        <v>1009</v>
      </c>
      <c r="F49" s="4">
        <v>3383</v>
      </c>
      <c r="G49" s="5">
        <f t="shared" si="0"/>
        <v>6086</v>
      </c>
      <c r="H49" s="5">
        <f t="shared" si="1"/>
      </c>
    </row>
    <row r="50" spans="1:8" ht="12.75">
      <c r="A50" s="3" t="s">
        <v>76</v>
      </c>
      <c r="B50" s="3" t="s">
        <v>33</v>
      </c>
      <c r="C50" s="4">
        <v>329</v>
      </c>
      <c r="D50" s="4">
        <v>15144</v>
      </c>
      <c r="E50" s="4">
        <v>1419</v>
      </c>
      <c r="F50" s="4">
        <v>14540</v>
      </c>
      <c r="G50" s="5">
        <f t="shared" si="0"/>
        <v>31432</v>
      </c>
      <c r="H50" s="5" t="str">
        <f t="shared" si="1"/>
        <v>Sí tiene más alumnos</v>
      </c>
    </row>
    <row r="51" spans="1:8" ht="12.75">
      <c r="A51" s="3" t="s">
        <v>74</v>
      </c>
      <c r="B51" s="3" t="s">
        <v>34</v>
      </c>
      <c r="C51" s="4">
        <v>1129</v>
      </c>
      <c r="D51" s="4">
        <v>21826</v>
      </c>
      <c r="E51" s="4"/>
      <c r="F51" s="4">
        <v>16674</v>
      </c>
      <c r="G51" s="5">
        <f t="shared" si="0"/>
        <v>39629</v>
      </c>
      <c r="H51" s="5" t="str">
        <f t="shared" si="1"/>
        <v>Sí tiene más alumnos</v>
      </c>
    </row>
    <row r="52" spans="1:8" ht="12.75">
      <c r="A52" s="3" t="s">
        <v>84</v>
      </c>
      <c r="B52" s="3" t="s">
        <v>35</v>
      </c>
      <c r="C52" s="4">
        <v>5035</v>
      </c>
      <c r="D52" s="4">
        <v>14169</v>
      </c>
      <c r="E52" s="4">
        <v>753</v>
      </c>
      <c r="F52" s="4">
        <v>16219</v>
      </c>
      <c r="G52" s="5">
        <f t="shared" si="0"/>
        <v>36176</v>
      </c>
      <c r="H52" s="5" t="str">
        <f t="shared" si="1"/>
        <v>Sí tiene más alumnos</v>
      </c>
    </row>
    <row r="53" spans="1:8" ht="12.75">
      <c r="A53" s="3" t="s">
        <v>76</v>
      </c>
      <c r="B53" s="3" t="s">
        <v>36</v>
      </c>
      <c r="C53" s="4">
        <v>5626</v>
      </c>
      <c r="D53" s="4">
        <v>242</v>
      </c>
      <c r="E53" s="4">
        <v>2437</v>
      </c>
      <c r="F53" s="4">
        <v>880</v>
      </c>
      <c r="G53" s="5">
        <f t="shared" si="0"/>
        <v>9185</v>
      </c>
      <c r="H53" s="5">
        <f t="shared" si="1"/>
      </c>
    </row>
    <row r="54" spans="1:8" ht="12.75">
      <c r="A54" s="3" t="s">
        <v>8</v>
      </c>
      <c r="B54" s="3" t="s">
        <v>62</v>
      </c>
      <c r="C54" s="4">
        <v>3191</v>
      </c>
      <c r="D54" s="4">
        <v>1559</v>
      </c>
      <c r="E54" s="4">
        <v>842</v>
      </c>
      <c r="F54" s="4">
        <v>696</v>
      </c>
      <c r="G54" s="5">
        <f t="shared" si="0"/>
        <v>6288</v>
      </c>
      <c r="H54" s="5">
        <f t="shared" si="1"/>
      </c>
    </row>
    <row r="55" spans="1:8" ht="12.75">
      <c r="A55" s="3" t="s">
        <v>77</v>
      </c>
      <c r="B55" s="3" t="s">
        <v>63</v>
      </c>
      <c r="C55" s="4">
        <v>2461</v>
      </c>
      <c r="D55" s="4">
        <v>1084</v>
      </c>
      <c r="E55" s="4">
        <v>1968</v>
      </c>
      <c r="F55" s="4">
        <v>2240</v>
      </c>
      <c r="G55" s="5">
        <f t="shared" si="0"/>
        <v>7753</v>
      </c>
      <c r="H55" s="5">
        <f t="shared" si="1"/>
      </c>
    </row>
    <row r="56" spans="1:8" ht="12.75">
      <c r="A56" s="3" t="s">
        <v>82</v>
      </c>
      <c r="B56" s="3" t="s">
        <v>37</v>
      </c>
      <c r="C56" s="4">
        <v>1825</v>
      </c>
      <c r="D56" s="4">
        <v>1843</v>
      </c>
      <c r="E56" s="4">
        <v>2333</v>
      </c>
      <c r="F56" s="4">
        <v>1816</v>
      </c>
      <c r="G56" s="5">
        <f t="shared" si="0"/>
        <v>7817</v>
      </c>
      <c r="H56" s="5">
        <f t="shared" si="1"/>
      </c>
    </row>
    <row r="57" spans="1:8" ht="12.75">
      <c r="A57" s="3" t="s">
        <v>76</v>
      </c>
      <c r="B57" s="3" t="s">
        <v>64</v>
      </c>
      <c r="C57" s="4">
        <v>5135</v>
      </c>
      <c r="D57" s="4">
        <v>1201</v>
      </c>
      <c r="E57" s="4">
        <v>3691</v>
      </c>
      <c r="F57" s="4">
        <v>1837</v>
      </c>
      <c r="G57" s="5">
        <f t="shared" si="0"/>
        <v>11864</v>
      </c>
      <c r="H57" s="5">
        <f t="shared" si="1"/>
      </c>
    </row>
    <row r="58" spans="1:8" ht="12.75">
      <c r="A58" s="3" t="s">
        <v>74</v>
      </c>
      <c r="B58" s="3" t="s">
        <v>38</v>
      </c>
      <c r="C58" s="4">
        <v>5696</v>
      </c>
      <c r="D58" s="4">
        <v>655</v>
      </c>
      <c r="E58" s="4">
        <v>5413</v>
      </c>
      <c r="F58" s="4">
        <v>1168</v>
      </c>
      <c r="G58" s="5">
        <f t="shared" si="0"/>
        <v>12932</v>
      </c>
      <c r="H58" s="5">
        <f t="shared" si="1"/>
      </c>
    </row>
    <row r="59" spans="1:8" ht="12.75">
      <c r="A59" s="3" t="s">
        <v>76</v>
      </c>
      <c r="B59" s="3" t="s">
        <v>39</v>
      </c>
      <c r="C59" s="4">
        <v>5250</v>
      </c>
      <c r="D59" s="4">
        <v>597</v>
      </c>
      <c r="E59" s="4">
        <v>4420</v>
      </c>
      <c r="F59" s="4">
        <v>2050</v>
      </c>
      <c r="G59" s="5">
        <f t="shared" si="0"/>
        <v>12317</v>
      </c>
      <c r="H59" s="5">
        <f t="shared" si="1"/>
      </c>
    </row>
    <row r="60" spans="1:8" ht="12.75">
      <c r="A60" s="3" t="s">
        <v>77</v>
      </c>
      <c r="B60" s="3" t="s">
        <v>40</v>
      </c>
      <c r="C60" s="4">
        <v>16631</v>
      </c>
      <c r="D60" s="4">
        <v>1023</v>
      </c>
      <c r="E60" s="4">
        <v>7267</v>
      </c>
      <c r="F60" s="4">
        <v>4760</v>
      </c>
      <c r="G60" s="5">
        <f t="shared" si="0"/>
        <v>29681</v>
      </c>
      <c r="H60" s="5" t="str">
        <f t="shared" si="1"/>
        <v>Sí tiene más alumnos</v>
      </c>
    </row>
    <row r="61" spans="1:8" ht="12.75">
      <c r="A61" s="3" t="s">
        <v>85</v>
      </c>
      <c r="B61" s="3" t="s">
        <v>66</v>
      </c>
      <c r="C61" s="4">
        <v>5589</v>
      </c>
      <c r="D61" s="4">
        <v>457</v>
      </c>
      <c r="E61" s="4">
        <v>1787</v>
      </c>
      <c r="F61" s="4">
        <v>137</v>
      </c>
      <c r="G61" s="5">
        <f t="shared" si="0"/>
        <v>7970</v>
      </c>
      <c r="H61" s="5">
        <f t="shared" si="1"/>
      </c>
    </row>
    <row r="62" spans="1:8" ht="12.75">
      <c r="A62" s="3" t="s">
        <v>78</v>
      </c>
      <c r="B62" s="3" t="s">
        <v>41</v>
      </c>
      <c r="C62" s="4">
        <v>23509</v>
      </c>
      <c r="D62" s="4">
        <v>1140</v>
      </c>
      <c r="E62" s="4">
        <v>6508</v>
      </c>
      <c r="F62" s="4">
        <v>3332</v>
      </c>
      <c r="G62" s="5">
        <f t="shared" si="0"/>
        <v>34489</v>
      </c>
      <c r="H62" s="5" t="str">
        <f t="shared" si="1"/>
        <v>Sí tiene más alumnos</v>
      </c>
    </row>
    <row r="63" spans="1:8" ht="12.75">
      <c r="A63" s="3" t="s">
        <v>77</v>
      </c>
      <c r="B63" s="3" t="s">
        <v>65</v>
      </c>
      <c r="C63" s="4">
        <v>597</v>
      </c>
      <c r="D63" s="4">
        <v>325</v>
      </c>
      <c r="E63" s="4">
        <v>44</v>
      </c>
      <c r="F63" s="4">
        <v>473</v>
      </c>
      <c r="G63" s="5">
        <f t="shared" si="0"/>
        <v>1439</v>
      </c>
      <c r="H63" s="5">
        <f t="shared" si="1"/>
      </c>
    </row>
    <row r="64" spans="1:8" ht="12.75">
      <c r="A64" s="3" t="s">
        <v>75</v>
      </c>
      <c r="B64" s="3" t="s">
        <v>42</v>
      </c>
      <c r="C64" s="4">
        <v>33591</v>
      </c>
      <c r="D64" s="4">
        <v>10634</v>
      </c>
      <c r="E64" s="4">
        <v>14713</v>
      </c>
      <c r="F64" s="4">
        <v>8427</v>
      </c>
      <c r="G64" s="5">
        <f t="shared" si="0"/>
        <v>67365</v>
      </c>
      <c r="H64" s="5" t="str">
        <f t="shared" si="1"/>
        <v>Sí tiene más alumnos</v>
      </c>
    </row>
    <row r="65" spans="1:8" ht="12.75">
      <c r="A65" s="3" t="s">
        <v>93</v>
      </c>
      <c r="B65" s="3" t="s">
        <v>43</v>
      </c>
      <c r="C65" s="4">
        <v>98613</v>
      </c>
      <c r="D65" s="4">
        <v>4519</v>
      </c>
      <c r="E65" s="4">
        <v>9386</v>
      </c>
      <c r="F65" s="4">
        <v>16211</v>
      </c>
      <c r="G65" s="5">
        <f t="shared" si="0"/>
        <v>128729</v>
      </c>
      <c r="H65" s="5" t="str">
        <f t="shared" si="1"/>
        <v>Es la universidad con más alumnos.</v>
      </c>
    </row>
    <row r="66" spans="1:8" ht="12.75">
      <c r="A66" s="3" t="s">
        <v>84</v>
      </c>
      <c r="B66" s="3" t="s">
        <v>44</v>
      </c>
      <c r="C66" s="4">
        <v>33904</v>
      </c>
      <c r="D66" s="4">
        <v>1336</v>
      </c>
      <c r="E66" s="4">
        <v>15082</v>
      </c>
      <c r="F66" s="4">
        <v>574</v>
      </c>
      <c r="G66" s="5">
        <f t="shared" si="0"/>
        <v>50896</v>
      </c>
      <c r="H66" s="5" t="str">
        <f t="shared" si="1"/>
        <v>Sí tiene más alumnos</v>
      </c>
    </row>
    <row r="67" spans="1:8" ht="12.75">
      <c r="A67" s="3" t="s">
        <v>77</v>
      </c>
      <c r="B67" s="3" t="s">
        <v>45</v>
      </c>
      <c r="C67" s="4">
        <v>10906</v>
      </c>
      <c r="D67" s="4">
        <v>5373</v>
      </c>
      <c r="E67" s="4">
        <v>8292</v>
      </c>
      <c r="F67" s="4">
        <v>6621</v>
      </c>
      <c r="G67" s="5">
        <f t="shared" si="0"/>
        <v>31192</v>
      </c>
      <c r="H67" s="5" t="str">
        <f t="shared" si="1"/>
        <v>Sí tiene más alumnos</v>
      </c>
    </row>
    <row r="68" spans="1:8" ht="12.75">
      <c r="A68" s="3" t="s">
        <v>76</v>
      </c>
      <c r="B68" s="3" t="s">
        <v>67</v>
      </c>
      <c r="C68" s="4">
        <v>874</v>
      </c>
      <c r="D68" s="4">
        <v>178</v>
      </c>
      <c r="E68" s="4">
        <v>2189</v>
      </c>
      <c r="F68" s="4">
        <v>256</v>
      </c>
      <c r="G68" s="5">
        <f>SUM(C68:F68)</f>
        <v>3497</v>
      </c>
      <c r="H68" s="5">
        <f>IF(G68=G$72,"Es la universidad con más alumnos.",IF(G68&gt;G$74,"Sí tiene más alumnos",""))</f>
      </c>
    </row>
    <row r="69" spans="1:8" ht="12.75">
      <c r="A69" s="3" t="s">
        <v>78</v>
      </c>
      <c r="B69" s="3" t="s">
        <v>46</v>
      </c>
      <c r="C69" s="4">
        <v>10726</v>
      </c>
      <c r="D69" s="4">
        <v>4374</v>
      </c>
      <c r="E69" s="4">
        <v>7976</v>
      </c>
      <c r="F69" s="4">
        <v>4272</v>
      </c>
      <c r="G69" s="5">
        <f>SUM(C69:F69)</f>
        <v>27348</v>
      </c>
      <c r="H69" s="5" t="str">
        <f>IF(G69=G$72,"Es la universidad con más alumnos.",IF(G69&gt;G$74,"Sí tiene más alumnos",""))</f>
        <v>Sí tiene más alumnos</v>
      </c>
    </row>
    <row r="70" spans="1:8" ht="12.75">
      <c r="A70" s="3" t="s">
        <v>83</v>
      </c>
      <c r="B70" s="3" t="s">
        <v>47</v>
      </c>
      <c r="C70" s="4">
        <v>15318</v>
      </c>
      <c r="D70" s="4">
        <v>3900</v>
      </c>
      <c r="E70" s="4">
        <v>10968</v>
      </c>
      <c r="F70" s="4">
        <v>7930</v>
      </c>
      <c r="G70" s="5">
        <f>SUM(C70:F70)</f>
        <v>38116</v>
      </c>
      <c r="H70" s="5" t="str">
        <f>IF(G70=G$72,"Es la universidad con más alumnos.",IF(G70&gt;G$74,"Sí tiene más alumnos",""))</f>
        <v>Sí tiene más alumnos</v>
      </c>
    </row>
    <row r="71" spans="2:7" ht="12.75">
      <c r="B71" s="6" t="s">
        <v>94</v>
      </c>
      <c r="C71" s="5">
        <f>SUM(C3:C70)</f>
        <v>747790</v>
      </c>
      <c r="D71" s="5">
        <f>SUM(D3:D70)</f>
        <v>162461</v>
      </c>
      <c r="E71" s="5">
        <f>SUM(E3:E70)</f>
        <v>343504</v>
      </c>
      <c r="F71" s="5">
        <f>SUM(F3:F70)</f>
        <v>228921</v>
      </c>
      <c r="G71" s="5">
        <f>SUM(G3:G70)</f>
        <v>1482676</v>
      </c>
    </row>
    <row r="72" spans="2:7" ht="12.75">
      <c r="B72" s="6" t="s">
        <v>95</v>
      </c>
      <c r="C72" s="5">
        <f>MAX(C3:C70)</f>
        <v>98613</v>
      </c>
      <c r="D72" s="5">
        <f>MAX(D3:D70)</f>
        <v>21826</v>
      </c>
      <c r="E72" s="5">
        <f>MAX(E3:E70)</f>
        <v>18149</v>
      </c>
      <c r="F72" s="5">
        <f>MAX(F3:F70)</f>
        <v>16674</v>
      </c>
      <c r="G72" s="5">
        <f>MAX(G3:G70)</f>
        <v>128729</v>
      </c>
    </row>
    <row r="73" spans="2:7" ht="12.75">
      <c r="B73" s="6" t="s">
        <v>96</v>
      </c>
      <c r="C73" s="5">
        <f>MIN(C3:C70)</f>
        <v>136</v>
      </c>
      <c r="D73" s="5">
        <f>MIN(D3:D70)</f>
        <v>9</v>
      </c>
      <c r="E73" s="5">
        <f>MIN(E3:E70)</f>
        <v>44</v>
      </c>
      <c r="F73" s="5">
        <f>MIN(F3:F70)</f>
        <v>21</v>
      </c>
      <c r="G73" s="5">
        <f>MIN(G3:G70)</f>
        <v>337</v>
      </c>
    </row>
    <row r="74" spans="2:7" ht="12.75">
      <c r="B74" s="6" t="s">
        <v>97</v>
      </c>
      <c r="C74" s="5">
        <f>AVERAGE(C3:C70)</f>
        <v>10996.911764705883</v>
      </c>
      <c r="D74" s="5">
        <f>AVERAGE(D3:D70)</f>
        <v>2499.4</v>
      </c>
      <c r="E74" s="5">
        <f>AVERAGE(E3:E70)</f>
        <v>5204.606060606061</v>
      </c>
      <c r="F74" s="5">
        <f>AVERAGE(F3:F70)</f>
        <v>3416.731343283582</v>
      </c>
      <c r="G74" s="5">
        <f>AVERAGE(G3:G70)</f>
        <v>21804.058823529413</v>
      </c>
    </row>
    <row r="80" ht="12.75">
      <c r="H80" s="1" t="s">
        <v>102</v>
      </c>
    </row>
  </sheetData>
  <sheetProtection/>
  <autoFilter ref="A2:H74"/>
  <mergeCells count="1">
    <mergeCell ref="A1:H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Enguita</dc:creator>
  <cp:keywords/>
  <dc:description/>
  <cp:lastModifiedBy>Juan Carlos Lopez</cp:lastModifiedBy>
  <dcterms:created xsi:type="dcterms:W3CDTF">2004-04-09T01:12:34Z</dcterms:created>
  <dcterms:modified xsi:type="dcterms:W3CDTF">2021-12-08T12:44:45Z</dcterms:modified>
  <cp:category/>
  <cp:version/>
  <cp:contentType/>
  <cp:contentStatus/>
</cp:coreProperties>
</file>