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255" windowHeight="8310"/>
  </bookViews>
  <sheets>
    <sheet name="Venta1" sheetId="4" r:id="rId1"/>
    <sheet name="Devolucion" sheetId="1" r:id="rId2"/>
    <sheet name="CONS10-01" sheetId="6" r:id="rId3"/>
  </sheets>
  <externalReferences>
    <externalReference r:id="rId4"/>
    <externalReference r:id="rId5"/>
  </externalReferences>
  <definedNames>
    <definedName name="Devoluciones_p1" localSheetId="1" hidden="1">Devolucion!#REF!</definedName>
    <definedName name="Diferencia_por_Pagos" comment="={“Venta1”;”Devolucion”;”CONS10-01”;….;”hoja_n”}">Venta1!$I$6</definedName>
    <definedName name="venta_Groupon_p1" localSheetId="1" hidden="1">Devolucion!#REF!</definedName>
    <definedName name="venta_Groupon_p1_Hoja3" localSheetId="1" hidden="1">Devolucion!#REF!</definedName>
  </definedNames>
  <calcPr calcId="125725" iterate="1"/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I6"/>
  <c r="J6" s="1"/>
  <c r="I10"/>
  <c r="I11"/>
  <c r="I12"/>
  <c r="L10"/>
  <c r="I9"/>
  <c r="J9" s="1"/>
  <c r="I8"/>
  <c r="I7"/>
  <c r="J7" s="1"/>
  <c r="J8"/>
  <c r="E21"/>
  <c r="E18"/>
  <c r="E16"/>
  <c r="E19"/>
  <c r="E12" i="1"/>
  <c r="E17" i="4"/>
  <c r="G12" l="1"/>
  <c r="G11"/>
  <c r="E13" i="1"/>
  <c r="E20" i="4" l="1"/>
  <c r="E14" i="1"/>
  <c r="D3" l="1"/>
  <c r="B2" i="4"/>
</calcChain>
</file>

<file path=xl/sharedStrings.xml><?xml version="1.0" encoding="utf-8"?>
<sst xmlns="http://schemas.openxmlformats.org/spreadsheetml/2006/main" count="89" uniqueCount="67">
  <si>
    <t>FECHA</t>
  </si>
  <si>
    <t>Cliente</t>
  </si>
  <si>
    <t>N° Cupon</t>
  </si>
  <si>
    <t>Valor Perfume G</t>
  </si>
  <si>
    <t>PRECIO SILK</t>
  </si>
  <si>
    <t>Estatus</t>
  </si>
  <si>
    <t>BOLETA</t>
  </si>
  <si>
    <t>Katia Cifuentes</t>
  </si>
  <si>
    <t>CL9201092841</t>
  </si>
  <si>
    <t>Pagado</t>
  </si>
  <si>
    <t>CL4085259041</t>
  </si>
  <si>
    <t>Marión  Fuentes</t>
  </si>
  <si>
    <t>CL3342292681</t>
  </si>
  <si>
    <t>Devuelto</t>
  </si>
  <si>
    <t xml:space="preserve">Maria Basso </t>
  </si>
  <si>
    <t>Paola Sepúlveda</t>
  </si>
  <si>
    <t>CL5046991877</t>
  </si>
  <si>
    <t xml:space="preserve">María Jesús Jiménez </t>
  </si>
  <si>
    <t>N° Orden</t>
  </si>
  <si>
    <t>Trans</t>
  </si>
  <si>
    <t>Domicilio</t>
  </si>
  <si>
    <t>B/F</t>
  </si>
  <si>
    <t>N° Boleta</t>
  </si>
  <si>
    <t>Diferencia</t>
  </si>
  <si>
    <t>GROUPON</t>
  </si>
  <si>
    <t>B</t>
  </si>
  <si>
    <t>La Reina</t>
  </si>
  <si>
    <t xml:space="preserve">Gastos </t>
  </si>
  <si>
    <t>Fecha_Pago</t>
  </si>
  <si>
    <t>Deal</t>
  </si>
  <si>
    <t>Cupon</t>
  </si>
  <si>
    <t xml:space="preserve">  </t>
  </si>
  <si>
    <t>Total Ventas</t>
  </si>
  <si>
    <t>Total Devoluciones</t>
  </si>
  <si>
    <t xml:space="preserve">Total General </t>
  </si>
  <si>
    <t>Laura Flores</t>
  </si>
  <si>
    <t>CL8967892526</t>
  </si>
  <si>
    <t>Sofia Lopez</t>
  </si>
  <si>
    <t>CL1589637895</t>
  </si>
  <si>
    <t>Por Cancelar</t>
  </si>
  <si>
    <t>Cuentas por pagar</t>
  </si>
  <si>
    <t xml:space="preserve">Devoluciones </t>
  </si>
  <si>
    <t>Titulo</t>
  </si>
  <si>
    <t>VERSACE POUR HOMME 100ML EDT</t>
  </si>
  <si>
    <t>ARMANI SI DE ARMANI EDP 100ML</t>
  </si>
  <si>
    <t>AZZARO CHROME UNITED 100ML EDT</t>
  </si>
  <si>
    <t>Diferencia por Pagos</t>
  </si>
  <si>
    <t>Pago</t>
  </si>
  <si>
    <t>Pago Efectuado</t>
  </si>
  <si>
    <t>Diferencia de Pago</t>
  </si>
  <si>
    <t>Monto</t>
  </si>
  <si>
    <t>Gastos</t>
  </si>
  <si>
    <t>Total Facturacion</t>
  </si>
  <si>
    <t>CL5912729171</t>
  </si>
  <si>
    <t>Coincidencia de Cupon</t>
  </si>
  <si>
    <t>Cupon Devuelto</t>
  </si>
  <si>
    <t>DEVOLUCIONES</t>
  </si>
  <si>
    <t>SALDO POR COBRAR</t>
  </si>
  <si>
    <t>TOTAL VENTA 1</t>
  </si>
  <si>
    <t>TOTAL VENTA-2</t>
  </si>
  <si>
    <t>TOOTAL VENTA-1</t>
  </si>
  <si>
    <t>DEVOLUCION</t>
  </si>
  <si>
    <t>VALOR TOTAL</t>
  </si>
  <si>
    <t>GASTOS TOTAL</t>
  </si>
  <si>
    <t>FACT GST PENDI</t>
  </si>
  <si>
    <t>FACT GST1</t>
  </si>
  <si>
    <t>FALTA S FACTR</t>
  </si>
</sst>
</file>

<file path=xl/styles.xml><?xml version="1.0" encoding="utf-8"?>
<styleSheet xmlns="http://schemas.openxmlformats.org/spreadsheetml/2006/main">
  <numFmts count="4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6" formatCode="[$$-340A]\ #,##0.00"/>
    <numFmt numFmtId="167" formatCode="&quot;$&quot;\ #,##0.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Arial"/>
      <family val="2"/>
    </font>
    <font>
      <u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166" fontId="2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167" fontId="0" fillId="0" borderId="0" xfId="0" applyNumberFormat="1" applyFill="1" applyBorder="1"/>
    <xf numFmtId="166" fontId="2" fillId="0" borderId="0" xfId="0" applyNumberFormat="1" applyFont="1" applyFill="1" applyBorder="1"/>
    <xf numFmtId="0" fontId="0" fillId="0" borderId="0" xfId="0" applyBorder="1"/>
    <xf numFmtId="166" fontId="6" fillId="8" borderId="5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7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/>
    <xf numFmtId="0" fontId="4" fillId="5" borderId="1" xfId="0" applyFont="1" applyFill="1" applyBorder="1"/>
    <xf numFmtId="167" fontId="4" fillId="5" borderId="1" xfId="0" applyNumberFormat="1" applyFont="1" applyFill="1" applyBorder="1"/>
    <xf numFmtId="0" fontId="0" fillId="4" borderId="6" xfId="0" applyFill="1" applyBorder="1"/>
    <xf numFmtId="0" fontId="4" fillId="5" borderId="1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0" xfId="0" applyFont="1" applyFill="1" applyBorder="1"/>
    <xf numFmtId="167" fontId="4" fillId="0" borderId="0" xfId="0" applyNumberFormat="1" applyFont="1" applyFill="1" applyBorder="1"/>
    <xf numFmtId="167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4" fillId="9" borderId="1" xfId="1" applyFont="1" applyFill="1" applyBorder="1" applyAlignment="1"/>
    <xf numFmtId="44" fontId="4" fillId="10" borderId="1" xfId="0" applyNumberFormat="1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2" borderId="1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6" fillId="7" borderId="1" xfId="0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6" fontId="6" fillId="7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/>
    <xf numFmtId="0" fontId="4" fillId="0" borderId="0" xfId="0" applyFont="1" applyFill="1"/>
    <xf numFmtId="167" fontId="4" fillId="0" borderId="0" xfId="0" applyNumberFormat="1" applyFont="1" applyFill="1"/>
    <xf numFmtId="0" fontId="7" fillId="0" borderId="0" xfId="0" applyFont="1"/>
    <xf numFmtId="166" fontId="4" fillId="0" borderId="0" xfId="0" applyNumberFormat="1" applyFont="1"/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166" fontId="4" fillId="3" borderId="6" xfId="0" applyNumberFormat="1" applyFont="1" applyFill="1" applyBorder="1"/>
    <xf numFmtId="166" fontId="4" fillId="6" borderId="1" xfId="0" applyNumberFormat="1" applyFont="1" applyFill="1" applyBorder="1"/>
    <xf numFmtId="166" fontId="4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/>
    <xf numFmtId="0" fontId="2" fillId="3" borderId="6" xfId="0" applyNumberFormat="1" applyFont="1" applyFill="1" applyBorder="1"/>
    <xf numFmtId="0" fontId="4" fillId="3" borderId="1" xfId="0" applyNumberFormat="1" applyFont="1" applyFill="1" applyBorder="1"/>
    <xf numFmtId="0" fontId="4" fillId="5" borderId="1" xfId="0" applyNumberFormat="1" applyFont="1" applyFill="1" applyBorder="1"/>
    <xf numFmtId="0" fontId="8" fillId="0" borderId="0" xfId="0" applyFont="1"/>
  </cellXfs>
  <cellStyles count="2">
    <cellStyle name="Moneda" xfId="1" builtinId="4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$-340A]\ #,##0.0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$-340A]\ 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5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\ * #,##0.00_-;\-&quot;$&quot;\ * #,##0.00_-;_-&quot;$&quot;\ * &quot;-&quot;??_-;_-@_-"/>
      <border diagonalUp="0" diagonalDown="0"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CC660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2" tint="-0.499984740745262"/>
        </patternFill>
      </fill>
    </dxf>
  </dxfs>
  <tableStyles count="0" defaultTableStyle="TableStyleMedium2" defaultPivotStyle="PivotStyleLight16"/>
  <colors>
    <mruColors>
      <color rgb="FFCC66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a1"/>
      <sheetName val="Devolucion"/>
      <sheetName val="CONS10-01"/>
      <sheetName val="Pago"/>
    </sheetNames>
    <sheetDataSet>
      <sheetData sheetId="0"/>
      <sheetData sheetId="1"/>
      <sheetData sheetId="2">
        <row r="4">
          <cell r="F4" t="str">
            <v>CL9201092841</v>
          </cell>
          <cell r="G4">
            <v>39900</v>
          </cell>
        </row>
        <row r="5">
          <cell r="F5" t="str">
            <v>CL4085259041</v>
          </cell>
          <cell r="G5">
            <v>33990</v>
          </cell>
        </row>
        <row r="6">
          <cell r="F6" t="str">
            <v>CL3342292681</v>
          </cell>
          <cell r="G6">
            <v>26990</v>
          </cell>
        </row>
        <row r="7">
          <cell r="F7" t="str">
            <v>CL5046991877</v>
          </cell>
          <cell r="G7">
            <v>26990</v>
          </cell>
        </row>
        <row r="8">
          <cell r="F8"/>
          <cell r="G8"/>
        </row>
        <row r="9">
          <cell r="F9"/>
          <cell r="G9"/>
        </row>
        <row r="10">
          <cell r="F10"/>
          <cell r="G10"/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ta1"/>
      <sheetName val="Devolucion"/>
      <sheetName val="Pago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8" name="Tabla2" displayName="Tabla2" ref="B5:L12" totalsRowShown="0" headerRowDxfId="14" dataDxfId="13">
  <autoFilter ref="B5:L12">
    <filterColumn colId="0"/>
    <filterColumn colId="1"/>
    <filterColumn colId="2"/>
    <filterColumn colId="6"/>
    <filterColumn colId="7"/>
    <filterColumn colId="8"/>
    <filterColumn colId="9"/>
    <filterColumn colId="10"/>
  </autoFilter>
  <tableColumns count="11">
    <tableColumn id="6" name="Cliente" dataDxfId="12"/>
    <tableColumn id="5" name="N° Cupon" dataDxfId="11"/>
    <tableColumn id="18" name="Coincidencia de Cupon" dataDxfId="2">
      <calculatedColumnFormula>'[1]CONS10-01'!F4</calculatedColumnFormula>
    </tableColumn>
    <tableColumn id="1" name="Valor Perfume G" dataDxfId="10"/>
    <tableColumn id="2" name="PRECIO SILK" dataDxfId="9"/>
    <tableColumn id="3" name="Gastos" dataDxfId="5"/>
    <tableColumn id="7" name="BOLETA" dataDxfId="3"/>
    <tableColumn id="9" name="Pago Efectuado" dataDxfId="4">
      <calculatedColumnFormula>RESTA(Hoja1:'[2]Pago'!G4)</calculatedColumnFormula>
    </tableColumn>
    <tableColumn id="11" name="Diferencia de Pago" dataDxfId="8">
      <calculatedColumnFormula>I6-F6</calculatedColumnFormula>
    </tableColumn>
    <tableColumn id="12" name="Estatus" dataDxfId="7"/>
    <tableColumn id="13" name="Monto" dataDxfId="6">
      <calculatedColumnFormula>E6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a57" displayName="Tabla57" ref="B5:L6" totalsRowShown="0" headerRowDxfId="25" dataDxfId="24">
  <autoFilter ref="B5:L6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</autoFilter>
  <sortState ref="B6:L11">
    <sortCondition ref="L5:L11"/>
  </sortState>
  <tableColumns count="11">
    <tableColumn id="2" name="N° Orden" dataDxfId="1"/>
    <tableColumn id="11" name="Cupon Devuelto" dataDxfId="0"/>
    <tableColumn id="3" name="Cliente" dataDxfId="23"/>
    <tableColumn id="4" name="Trans" dataDxfId="22"/>
    <tableColumn id="5" name="Domicilio" dataDxfId="21"/>
    <tableColumn id="6" name="B/F" dataDxfId="20"/>
    <tableColumn id="7" name="N° Boleta" dataDxfId="19"/>
    <tableColumn id="8" name="Valor Perfume G" dataDxfId="18"/>
    <tableColumn id="9" name="PRECIO SILK" dataDxfId="17"/>
    <tableColumn id="10" name="Diferencia" dataDxfId="16"/>
    <tableColumn id="1" name="Estatus" data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6"/>
  <sheetViews>
    <sheetView tabSelected="1" topLeftCell="C1" zoomScale="84" zoomScaleNormal="84" workbookViewId="0">
      <selection activeCell="M21" sqref="M21"/>
    </sheetView>
  </sheetViews>
  <sheetFormatPr baseColWidth="10" defaultColWidth="11.42578125" defaultRowHeight="15"/>
  <cols>
    <col min="1" max="1" width="13.42578125" customWidth="1"/>
    <col min="2" max="2" width="18.7109375" customWidth="1"/>
    <col min="3" max="4" width="18.85546875" customWidth="1"/>
    <col min="5" max="5" width="14.5703125" customWidth="1"/>
    <col min="6" max="6" width="12.140625" customWidth="1"/>
    <col min="7" max="7" width="12.7109375" customWidth="1"/>
    <col min="8" max="8" width="7.140625" customWidth="1"/>
    <col min="9" max="9" width="11.85546875" bestFit="1" customWidth="1"/>
    <col min="10" max="10" width="13.7109375" customWidth="1"/>
    <col min="11" max="11" width="12.7109375" bestFit="1" customWidth="1"/>
    <col min="12" max="12" width="12" bestFit="1" customWidth="1"/>
  </cols>
  <sheetData>
    <row r="1" spans="1:14">
      <c r="A1" s="11"/>
      <c r="B1" s="11"/>
      <c r="C1" s="11"/>
      <c r="D1" s="11"/>
      <c r="E1" s="11"/>
      <c r="F1" s="11"/>
      <c r="G1" s="11"/>
      <c r="H1" s="29"/>
      <c r="I1" s="15"/>
      <c r="J1" s="27"/>
      <c r="K1" s="26"/>
      <c r="L1" s="11"/>
      <c r="M1" s="11"/>
      <c r="N1" s="11"/>
    </row>
    <row r="2" spans="1:14">
      <c r="A2" s="30" t="s">
        <v>0</v>
      </c>
      <c r="B2" s="31">
        <f ca="1">TODAY()</f>
        <v>43123</v>
      </c>
      <c r="C2" s="41"/>
      <c r="D2" s="4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 customHeight="1">
      <c r="A4" s="37"/>
      <c r="B4" s="11"/>
      <c r="C4" s="11"/>
      <c r="D4" s="11"/>
      <c r="E4" s="11" t="s">
        <v>58</v>
      </c>
      <c r="F4" s="11" t="s">
        <v>59</v>
      </c>
      <c r="G4" s="11"/>
      <c r="H4" s="11"/>
      <c r="I4" s="11"/>
      <c r="J4" s="11"/>
      <c r="K4" s="11"/>
      <c r="L4" s="11"/>
      <c r="M4" s="11"/>
      <c r="N4" s="11"/>
    </row>
    <row r="5" spans="1:14" ht="61.5" customHeight="1">
      <c r="A5" s="42"/>
      <c r="B5" s="43" t="s">
        <v>1</v>
      </c>
      <c r="C5" s="43" t="s">
        <v>2</v>
      </c>
      <c r="D5" s="44" t="s">
        <v>54</v>
      </c>
      <c r="E5" s="44" t="s">
        <v>3</v>
      </c>
      <c r="F5" s="10" t="s">
        <v>4</v>
      </c>
      <c r="G5" s="10" t="s">
        <v>51</v>
      </c>
      <c r="H5" s="43" t="s">
        <v>6</v>
      </c>
      <c r="I5" s="45" t="s">
        <v>48</v>
      </c>
      <c r="J5" s="45" t="s">
        <v>49</v>
      </c>
      <c r="K5" s="46" t="s">
        <v>5</v>
      </c>
      <c r="L5" s="46" t="s">
        <v>50</v>
      </c>
      <c r="M5" s="11"/>
      <c r="N5" s="11"/>
    </row>
    <row r="6" spans="1:14">
      <c r="A6" s="20"/>
      <c r="B6" s="27" t="s">
        <v>7</v>
      </c>
      <c r="C6" s="2" t="s">
        <v>8</v>
      </c>
      <c r="D6" s="51" t="str">
        <f>'[1]CONS10-01'!F4</f>
        <v>CL9201092841</v>
      </c>
      <c r="E6" s="47">
        <v>60990</v>
      </c>
      <c r="F6" s="36">
        <v>49990</v>
      </c>
      <c r="G6" s="36">
        <v>11000</v>
      </c>
      <c r="H6" s="28">
        <v>123</v>
      </c>
      <c r="I6" s="24">
        <f>'[1]CONS10-01'!G4</f>
        <v>39900</v>
      </c>
      <c r="J6" s="25">
        <f>I6-F6</f>
        <v>-10090</v>
      </c>
      <c r="K6" s="28" t="s">
        <v>9</v>
      </c>
      <c r="L6" s="48"/>
      <c r="M6" s="11"/>
      <c r="N6" s="11"/>
    </row>
    <row r="7" spans="1:14">
      <c r="A7" s="20"/>
      <c r="B7" s="27" t="s">
        <v>11</v>
      </c>
      <c r="C7" s="2" t="s">
        <v>10</v>
      </c>
      <c r="D7" s="51" t="str">
        <f>'[1]CONS10-01'!F5</f>
        <v>CL4085259041</v>
      </c>
      <c r="E7" s="47">
        <v>34990</v>
      </c>
      <c r="F7" s="36">
        <v>26990</v>
      </c>
      <c r="G7" s="36">
        <v>8000</v>
      </c>
      <c r="H7" s="28">
        <v>126</v>
      </c>
      <c r="I7" s="24">
        <f>'[1]CONS10-01'!G5</f>
        <v>33990</v>
      </c>
      <c r="J7" s="25">
        <f>I7-F7</f>
        <v>7000</v>
      </c>
      <c r="K7" s="28" t="s">
        <v>9</v>
      </c>
      <c r="L7" s="48"/>
      <c r="M7" s="11"/>
      <c r="N7" s="11"/>
    </row>
    <row r="8" spans="1:14">
      <c r="A8" s="20"/>
      <c r="B8" s="27" t="s">
        <v>14</v>
      </c>
      <c r="C8" s="2" t="s">
        <v>12</v>
      </c>
      <c r="D8" s="51" t="str">
        <f>'[1]CONS10-01'!F6</f>
        <v>CL3342292681</v>
      </c>
      <c r="E8" s="47">
        <v>31990</v>
      </c>
      <c r="F8" s="36">
        <v>23990</v>
      </c>
      <c r="G8" s="36">
        <v>8000</v>
      </c>
      <c r="H8" s="28">
        <v>128</v>
      </c>
      <c r="I8" s="24">
        <f>'[1]CONS10-01'!G6</f>
        <v>26990</v>
      </c>
      <c r="J8" s="25">
        <f>I8-F8</f>
        <v>3000</v>
      </c>
      <c r="K8" s="28" t="s">
        <v>9</v>
      </c>
      <c r="L8" s="48"/>
      <c r="M8" s="11"/>
      <c r="N8" s="11"/>
    </row>
    <row r="9" spans="1:14">
      <c r="A9" s="20"/>
      <c r="B9" s="27" t="s">
        <v>15</v>
      </c>
      <c r="C9" s="2" t="s">
        <v>16</v>
      </c>
      <c r="D9" s="51" t="str">
        <f>'[1]CONS10-01'!F7</f>
        <v>CL5046991877</v>
      </c>
      <c r="E9" s="47">
        <v>34990</v>
      </c>
      <c r="F9" s="36">
        <v>26990</v>
      </c>
      <c r="G9" s="36">
        <v>8000</v>
      </c>
      <c r="H9" s="28">
        <v>125</v>
      </c>
      <c r="I9" s="24">
        <f>'[1]CONS10-01'!G7</f>
        <v>26990</v>
      </c>
      <c r="J9" s="25">
        <f>I9-F9</f>
        <v>0</v>
      </c>
      <c r="K9" s="28" t="s">
        <v>9</v>
      </c>
      <c r="L9" s="48"/>
      <c r="M9" s="11"/>
      <c r="N9" s="11"/>
    </row>
    <row r="10" spans="1:14">
      <c r="A10" s="20"/>
      <c r="B10" s="27" t="s">
        <v>17</v>
      </c>
      <c r="C10" s="27" t="s">
        <v>53</v>
      </c>
      <c r="D10" s="52">
        <f>'[1]CONS10-01'!F8</f>
        <v>0</v>
      </c>
      <c r="E10" s="50">
        <v>31990</v>
      </c>
      <c r="F10" s="50">
        <v>23990</v>
      </c>
      <c r="G10" s="50">
        <v>8000</v>
      </c>
      <c r="H10" s="13">
        <v>127</v>
      </c>
      <c r="I10" s="24">
        <f>'[1]CONS10-01'!G8</f>
        <v>0</v>
      </c>
      <c r="J10" s="25"/>
      <c r="K10" s="13" t="s">
        <v>13</v>
      </c>
      <c r="L10" s="49">
        <f t="shared" ref="L10" si="0">E10</f>
        <v>31990</v>
      </c>
      <c r="M10" s="11"/>
      <c r="N10" s="11"/>
    </row>
    <row r="11" spans="1:14">
      <c r="A11" s="20"/>
      <c r="B11" s="15" t="s">
        <v>35</v>
      </c>
      <c r="C11" s="15" t="s">
        <v>36</v>
      </c>
      <c r="D11" s="53">
        <f>'[1]CONS10-01'!F9</f>
        <v>0</v>
      </c>
      <c r="E11" s="16">
        <v>29990</v>
      </c>
      <c r="F11" s="16">
        <v>21990</v>
      </c>
      <c r="G11" s="16">
        <f t="shared" ref="G11:G12" si="1">+E11-F11</f>
        <v>8000</v>
      </c>
      <c r="H11" s="18">
        <v>129</v>
      </c>
      <c r="I11" s="24">
        <f>'[1]CONS10-01'!G9</f>
        <v>0</v>
      </c>
      <c r="J11" s="25"/>
      <c r="K11" s="18" t="s">
        <v>39</v>
      </c>
      <c r="L11" s="48"/>
      <c r="M11" s="11"/>
      <c r="N11" s="11"/>
    </row>
    <row r="12" spans="1:14">
      <c r="A12" s="37"/>
      <c r="B12" s="15" t="s">
        <v>37</v>
      </c>
      <c r="C12" s="15" t="s">
        <v>38</v>
      </c>
      <c r="D12" s="53">
        <f>'[1]CONS10-01'!F10</f>
        <v>0</v>
      </c>
      <c r="E12" s="16">
        <v>22990</v>
      </c>
      <c r="F12" s="16">
        <v>13990</v>
      </c>
      <c r="G12" s="16">
        <f t="shared" si="1"/>
        <v>9000</v>
      </c>
      <c r="H12" s="18">
        <v>130</v>
      </c>
      <c r="I12" s="24">
        <f>'[1]CONS10-01'!G10</f>
        <v>0</v>
      </c>
      <c r="J12" s="25"/>
      <c r="K12" s="18" t="s">
        <v>39</v>
      </c>
      <c r="L12" s="48"/>
      <c r="M12" s="11"/>
      <c r="N12" s="11"/>
    </row>
    <row r="13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>
      <c r="A16" s="11"/>
      <c r="B16" s="11"/>
      <c r="D16" s="11" t="s">
        <v>32</v>
      </c>
      <c r="E16" s="40">
        <f>SumarColor(J1,F6:F12)-SumarColor(K1,F6:F12)</f>
        <v>103970</v>
      </c>
      <c r="F16" s="11"/>
      <c r="G16" s="11" t="s">
        <v>59</v>
      </c>
      <c r="H16" s="11">
        <v>100000</v>
      </c>
      <c r="I16" s="11"/>
      <c r="J16" s="11" t="s">
        <v>60</v>
      </c>
      <c r="K16" s="11">
        <v>200000</v>
      </c>
      <c r="L16" s="11" t="s">
        <v>63</v>
      </c>
      <c r="M16" s="11">
        <v>50000</v>
      </c>
      <c r="N16" s="11"/>
    </row>
    <row r="17" spans="1:14">
      <c r="A17" s="11"/>
      <c r="B17" s="11"/>
      <c r="D17" s="11" t="s">
        <v>46</v>
      </c>
      <c r="E17" s="40">
        <f>SumarColor(H1,J6:J12)</f>
        <v>-90</v>
      </c>
      <c r="F17" s="11"/>
      <c r="G17" s="11" t="s">
        <v>56</v>
      </c>
      <c r="H17" s="11">
        <v>25000</v>
      </c>
      <c r="I17" s="11"/>
      <c r="J17" s="11" t="s">
        <v>61</v>
      </c>
      <c r="K17" s="11">
        <v>50000</v>
      </c>
      <c r="L17" s="11" t="s">
        <v>61</v>
      </c>
      <c r="M17" s="11">
        <v>10000</v>
      </c>
      <c r="N17" s="11"/>
    </row>
    <row r="18" spans="1:14">
      <c r="A18" s="11"/>
      <c r="B18" s="11"/>
      <c r="D18" s="11" t="s">
        <v>27</v>
      </c>
      <c r="E18" s="40">
        <f>SumarColor(J1,G6:G12)-SumarColor(K1,G6:G12)</f>
        <v>27000</v>
      </c>
      <c r="F18" s="11"/>
      <c r="G18" s="11" t="s">
        <v>57</v>
      </c>
      <c r="H18" s="11">
        <v>75000</v>
      </c>
      <c r="I18" s="11"/>
      <c r="J18" s="11" t="s">
        <v>62</v>
      </c>
      <c r="K18" s="11">
        <v>150000</v>
      </c>
      <c r="L18" s="11" t="s">
        <v>64</v>
      </c>
      <c r="M18" s="11">
        <v>40000</v>
      </c>
      <c r="N18" s="11"/>
    </row>
    <row r="19" spans="1:14">
      <c r="A19" s="11"/>
      <c r="B19" s="11"/>
      <c r="D19" s="11" t="s">
        <v>40</v>
      </c>
      <c r="E19" s="40">
        <f>SumarColor(I1,F6:F12)</f>
        <v>35980</v>
      </c>
      <c r="F19" s="11"/>
      <c r="G19" s="11"/>
      <c r="H19" s="11"/>
      <c r="I19" s="11"/>
      <c r="J19" s="11"/>
      <c r="K19" s="11"/>
      <c r="L19" s="11" t="s">
        <v>65</v>
      </c>
      <c r="M19" s="54">
        <v>20000</v>
      </c>
      <c r="N19" s="11"/>
    </row>
    <row r="20" spans="1:14">
      <c r="A20" s="11"/>
      <c r="B20" s="11"/>
      <c r="D20" s="11" t="s">
        <v>41</v>
      </c>
      <c r="E20" s="40">
        <f>Devolucion!E12</f>
        <v>31990</v>
      </c>
      <c r="F20" s="11"/>
      <c r="G20" s="11"/>
      <c r="H20" s="11"/>
      <c r="I20" s="11"/>
      <c r="J20" s="11"/>
      <c r="K20" s="11"/>
      <c r="L20" s="11" t="s">
        <v>66</v>
      </c>
      <c r="M20" s="11">
        <v>20000</v>
      </c>
      <c r="N20" s="11"/>
    </row>
    <row r="21" spans="1:14">
      <c r="A21" s="11"/>
      <c r="B21" s="11"/>
      <c r="D21" s="11" t="s">
        <v>52</v>
      </c>
      <c r="E21" s="40">
        <f>SUM(E6:E12)-SumarColor(K1,E6:E12)</f>
        <v>215940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</sheetData>
  <dataConsolidate function="product"/>
  <pageMargins left="0.69930555555555596" right="0.69930555555555596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O15"/>
  <sheetViews>
    <sheetView topLeftCell="A2" zoomScale="86" zoomScaleNormal="86" workbookViewId="0">
      <selection activeCell="B3" sqref="B3"/>
    </sheetView>
  </sheetViews>
  <sheetFormatPr baseColWidth="10" defaultColWidth="9" defaultRowHeight="15"/>
  <cols>
    <col min="2" max="3" width="13.85546875" customWidth="1"/>
    <col min="4" max="4" width="21.5703125" customWidth="1"/>
    <col min="5" max="5" width="12" customWidth="1"/>
    <col min="7" max="7" width="4.140625" customWidth="1"/>
    <col min="8" max="8" width="8.5703125" customWidth="1"/>
    <col min="9" max="9" width="14.5703125" customWidth="1"/>
    <col min="10" max="10" width="17.42578125" customWidth="1"/>
    <col min="11" max="11" width="12" customWidth="1"/>
    <col min="12" max="12" width="12.85546875" customWidth="1"/>
    <col min="13" max="13" width="15" hidden="1" customWidth="1"/>
    <col min="14" max="14" width="14" customWidth="1"/>
    <col min="15" max="15" width="30.85546875" customWidth="1"/>
    <col min="16" max="16" width="12.5703125" customWidth="1"/>
    <col min="17" max="17" width="13.5703125" customWidth="1"/>
    <col min="18" max="18" width="4.28515625" customWidth="1"/>
    <col min="19" max="21" width="12.7109375" customWidth="1"/>
    <col min="22" max="22" width="11" customWidth="1"/>
    <col min="23" max="23" width="4.140625" customWidth="1"/>
    <col min="24" max="24" width="5.140625" customWidth="1"/>
    <col min="25" max="25" width="13.28515625" customWidth="1"/>
  </cols>
  <sheetData>
    <row r="1" spans="2: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5">
      <c r="B3" s="30" t="s">
        <v>0</v>
      </c>
      <c r="C3" s="30"/>
      <c r="D3" s="31">
        <f ca="1">TODAY()</f>
        <v>43123</v>
      </c>
      <c r="E3" s="11"/>
      <c r="F3" s="11"/>
      <c r="G3" s="11"/>
      <c r="H3" s="11"/>
      <c r="I3" s="11"/>
      <c r="J3" s="11"/>
      <c r="K3" s="11"/>
      <c r="L3" s="32"/>
      <c r="M3" s="17"/>
    </row>
    <row r="4" spans="2:15" ht="34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5" ht="57.75" customHeight="1">
      <c r="B5" s="33" t="s">
        <v>18</v>
      </c>
      <c r="C5" s="33" t="s">
        <v>55</v>
      </c>
      <c r="D5" s="33" t="s">
        <v>1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3</v>
      </c>
      <c r="J5" s="34" t="s">
        <v>4</v>
      </c>
      <c r="K5" s="35" t="s">
        <v>23</v>
      </c>
      <c r="L5" s="12" t="s">
        <v>5</v>
      </c>
    </row>
    <row r="6" spans="2:15">
      <c r="B6" s="26" t="s">
        <v>53</v>
      </c>
      <c r="C6" s="26" t="s">
        <v>53</v>
      </c>
      <c r="D6" s="26" t="s">
        <v>17</v>
      </c>
      <c r="E6" s="26" t="s">
        <v>24</v>
      </c>
      <c r="F6" s="26" t="s">
        <v>26</v>
      </c>
      <c r="G6" s="26" t="s">
        <v>25</v>
      </c>
      <c r="H6" s="13">
        <v>128</v>
      </c>
      <c r="I6" s="50">
        <v>31990</v>
      </c>
      <c r="J6" s="50">
        <v>23990</v>
      </c>
      <c r="K6" s="50">
        <v>8000</v>
      </c>
      <c r="L6" s="13" t="s">
        <v>13</v>
      </c>
    </row>
    <row r="7" spans="2: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2:15">
      <c r="B8" s="37"/>
      <c r="C8" s="37"/>
      <c r="D8" s="11"/>
      <c r="E8" s="11"/>
      <c r="F8" s="11"/>
      <c r="G8" s="11"/>
      <c r="H8" s="11"/>
      <c r="I8" s="11"/>
      <c r="J8" s="38"/>
      <c r="K8" s="20"/>
      <c r="L8" s="20"/>
    </row>
    <row r="9" spans="2:15">
      <c r="B9" s="11"/>
      <c r="C9" s="11"/>
      <c r="D9" s="11"/>
      <c r="E9" s="11"/>
      <c r="F9" s="11"/>
      <c r="G9" s="11"/>
      <c r="H9" s="11"/>
      <c r="I9" s="11"/>
      <c r="J9" s="11"/>
      <c r="K9" s="20"/>
      <c r="L9" s="20"/>
      <c r="M9" s="1"/>
      <c r="N9" s="1"/>
      <c r="O9" s="1"/>
    </row>
    <row r="10" spans="2: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  <c r="N10" s="1"/>
      <c r="O10" s="1"/>
    </row>
    <row r="11" spans="2:15">
      <c r="B11" s="11"/>
      <c r="C11" s="11"/>
      <c r="D11" s="11"/>
      <c r="E11" s="11"/>
      <c r="F11" s="11"/>
      <c r="G11" s="11"/>
      <c r="H11" s="39"/>
      <c r="I11" s="11"/>
      <c r="J11" s="11"/>
      <c r="K11" s="11"/>
      <c r="L11" s="11"/>
      <c r="M11" s="1"/>
      <c r="N11" s="1"/>
      <c r="O11" s="1"/>
    </row>
    <row r="12" spans="2:15">
      <c r="B12" s="11"/>
      <c r="C12" s="11"/>
      <c r="D12" s="11" t="s">
        <v>33</v>
      </c>
      <c r="E12" s="40">
        <f>SumarColor(M3,I6:I6)</f>
        <v>31990</v>
      </c>
      <c r="F12" s="11"/>
      <c r="G12" s="11"/>
      <c r="H12" s="11"/>
      <c r="I12" s="11"/>
      <c r="J12" s="11"/>
      <c r="K12" s="11"/>
      <c r="L12" s="11"/>
      <c r="M12" s="1"/>
      <c r="N12" s="1"/>
      <c r="O12" s="1"/>
    </row>
    <row r="13" spans="2:15">
      <c r="B13" s="11"/>
      <c r="C13" s="11"/>
      <c r="D13" s="11" t="s">
        <v>27</v>
      </c>
      <c r="E13" s="40">
        <f>SumarColor(M3,K6:K6)</f>
        <v>8000</v>
      </c>
      <c r="F13" s="11"/>
      <c r="G13" s="11"/>
      <c r="H13" s="11"/>
      <c r="I13" s="11"/>
      <c r="J13" s="11"/>
      <c r="K13" s="11"/>
      <c r="L13" s="11"/>
    </row>
    <row r="14" spans="2:15">
      <c r="B14" s="11"/>
      <c r="C14" s="11"/>
      <c r="D14" s="11" t="s">
        <v>34</v>
      </c>
      <c r="E14" s="40">
        <f>SUM(E12,E13)</f>
        <v>39990</v>
      </c>
      <c r="F14" s="11"/>
      <c r="G14" s="11"/>
      <c r="H14" s="11"/>
      <c r="I14" s="11"/>
      <c r="J14" s="11"/>
      <c r="K14" s="11"/>
      <c r="L14" s="11"/>
    </row>
    <row r="15" spans="2:15">
      <c r="D15" s="1"/>
      <c r="E15" s="3"/>
    </row>
  </sheetData>
  <pageMargins left="0.69930555555555596" right="0.69930555555555596" top="0.75" bottom="0.75" header="0.3" footer="0.3"/>
  <pageSetup paperSize="9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J19"/>
  <sheetViews>
    <sheetView workbookViewId="0">
      <selection activeCell="B25" sqref="B25"/>
    </sheetView>
  </sheetViews>
  <sheetFormatPr baseColWidth="10" defaultColWidth="9" defaultRowHeight="15"/>
  <cols>
    <col min="1" max="1" width="8.28515625" customWidth="1"/>
    <col min="2" max="2" width="5.140625" customWidth="1"/>
    <col min="3" max="3" width="13.85546875" customWidth="1"/>
    <col min="4" max="4" width="12.42578125" customWidth="1"/>
    <col min="5" max="5" width="34.140625" customWidth="1"/>
    <col min="6" max="6" width="13" customWidth="1"/>
    <col min="7" max="7" width="18" customWidth="1"/>
    <col min="8" max="8" width="12.7109375" customWidth="1"/>
    <col min="9" max="9" width="13.85546875" customWidth="1"/>
  </cols>
  <sheetData>
    <row r="2" spans="1:10">
      <c r="A2" s="5"/>
      <c r="B2" s="5"/>
      <c r="C2" s="5"/>
      <c r="D2" s="5"/>
      <c r="E2" s="5"/>
      <c r="F2" s="5"/>
      <c r="G2" s="5"/>
      <c r="H2" s="5"/>
      <c r="I2" s="5"/>
    </row>
    <row r="3" spans="1:10">
      <c r="A3" s="5"/>
      <c r="B3" s="5"/>
      <c r="C3" t="s">
        <v>28</v>
      </c>
      <c r="D3" t="s">
        <v>29</v>
      </c>
      <c r="E3" t="s">
        <v>42</v>
      </c>
      <c r="F3" t="s">
        <v>30</v>
      </c>
      <c r="G3" s="23" t="s">
        <v>47</v>
      </c>
      <c r="H3" s="5"/>
      <c r="I3" s="5"/>
    </row>
    <row r="4" spans="1:10">
      <c r="A4" s="5"/>
      <c r="B4" s="5"/>
      <c r="C4">
        <v>42750</v>
      </c>
      <c r="D4">
        <v>1004293466</v>
      </c>
      <c r="E4" t="s">
        <v>43</v>
      </c>
      <c r="F4" s="4" t="s">
        <v>8</v>
      </c>
      <c r="G4" s="19">
        <v>39900</v>
      </c>
      <c r="H4" s="5"/>
      <c r="I4" s="7"/>
    </row>
    <row r="5" spans="1:10">
      <c r="A5" s="6"/>
      <c r="B5" s="5"/>
      <c r="C5">
        <v>42750</v>
      </c>
      <c r="D5">
        <v>1004293468</v>
      </c>
      <c r="E5" t="s">
        <v>44</v>
      </c>
      <c r="F5" s="4" t="s">
        <v>10</v>
      </c>
      <c r="G5" s="19">
        <v>33990</v>
      </c>
      <c r="H5" s="4"/>
      <c r="I5" s="8"/>
    </row>
    <row r="6" spans="1:10">
      <c r="A6" s="6"/>
      <c r="B6" s="5"/>
      <c r="C6">
        <v>42750</v>
      </c>
      <c r="D6">
        <v>1004293469</v>
      </c>
      <c r="E6" t="s">
        <v>45</v>
      </c>
      <c r="F6" s="4" t="s">
        <v>12</v>
      </c>
      <c r="G6" s="19">
        <v>26990</v>
      </c>
      <c r="H6" s="4"/>
      <c r="I6" s="8"/>
    </row>
    <row r="7" spans="1:10">
      <c r="A7" s="6"/>
      <c r="B7" s="5"/>
      <c r="C7">
        <v>42750</v>
      </c>
      <c r="D7">
        <v>1004293469</v>
      </c>
      <c r="E7" t="s">
        <v>45</v>
      </c>
      <c r="F7" s="4" t="s">
        <v>16</v>
      </c>
      <c r="G7" s="8">
        <v>26990</v>
      </c>
      <c r="H7" s="4"/>
      <c r="I7" s="8"/>
    </row>
    <row r="8" spans="1:10">
      <c r="A8" s="6"/>
      <c r="B8" s="5"/>
      <c r="F8" s="4"/>
      <c r="G8" s="8"/>
      <c r="H8" s="4"/>
      <c r="I8" s="8"/>
      <c r="J8" s="9"/>
    </row>
    <row r="9" spans="1:10">
      <c r="A9" s="6"/>
      <c r="B9" s="5"/>
      <c r="F9" s="4"/>
      <c r="G9" s="8"/>
      <c r="H9" s="5"/>
      <c r="I9" s="8"/>
      <c r="J9" s="5"/>
    </row>
    <row r="10" spans="1:10">
      <c r="A10" s="6"/>
      <c r="B10" s="5"/>
      <c r="F10" s="20"/>
      <c r="G10" s="21"/>
      <c r="H10" s="5"/>
      <c r="I10" s="8"/>
      <c r="J10" s="5"/>
    </row>
    <row r="11" spans="1:10">
      <c r="A11" s="6"/>
      <c r="B11" s="5"/>
      <c r="F11" s="20"/>
      <c r="G11" s="22"/>
      <c r="H11" s="5"/>
      <c r="I11" s="7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4" spans="1:10">
      <c r="D14" t="s">
        <v>31</v>
      </c>
    </row>
    <row r="19" spans="4:4">
      <c r="D19" s="14" t="s">
        <v>31</v>
      </c>
    </row>
  </sheetData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Venta1</vt:lpstr>
      <vt:lpstr>Devolucion</vt:lpstr>
      <vt:lpstr>CONS10-01</vt:lpstr>
      <vt:lpstr>Diferencia_por_Pagos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2018-01-22T15:48:00Z</dcterms:created>
  <dcterms:modified xsi:type="dcterms:W3CDTF">2018-01-23T21:56:17Z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3082-10.2.0.5934</vt:lpwstr>
  </property>
</Properties>
</file>