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0\"/>
    </mc:Choice>
  </mc:AlternateContent>
  <bookViews>
    <workbookView xWindow="0" yWindow="0" windowWidth="20400" windowHeight="8895" tabRatio="707"/>
  </bookViews>
  <sheets>
    <sheet name="Factura" sheetId="3" r:id="rId1"/>
    <sheet name="Copias_Factura" sheetId="6" r:id="rId2"/>
    <sheet name="Filtro" sheetId="9" state="veryHidden" r:id="rId3"/>
  </sheets>
  <functionGroups builtInGroupCount="18"/>
  <definedNames>
    <definedName name="_xlnm._FilterDatabase" localSheetId="2" hidden="1">Filtro!$A$1:$G$21</definedName>
    <definedName name="_xlnm.Extract" localSheetId="2">Filtro!$H$1:$N$21</definedName>
    <definedName name="Cod_Prod">OFFSET(#REF!,0,0,COUNTA(#REF!)-1,1)</definedName>
    <definedName name="Codigo">OFFSET(#REF!,0,0,COUNTA(#REF!)-1,1)</definedName>
    <definedName name="CodigoCliente">OFFSET(Copias_Factura!$R$1,0,0,COUNTA(Copias_Factura!$R:$R),1)</definedName>
    <definedName name="cosa">Copias_Factura!$R$1:$R$6</definedName>
    <definedName name="_xlnm.Criteria" localSheetId="2">Filtro!$A$1:$G$1</definedName>
    <definedName name="DatosClientes">OFFSET(Copias_Factura!$C$2,0,0,COUNTA(Copias_Factura!$C:$C)-1,7)</definedName>
    <definedName name="Datosstock">OFFSET(#REF!,0,0,COUNTA(#REF!)-1,7)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F23" i="3" s="1"/>
  <c r="C23" i="3"/>
  <c r="D22" i="3"/>
  <c r="F22" i="3" s="1"/>
  <c r="C22" i="3"/>
  <c r="D21" i="3"/>
  <c r="F21" i="3" s="1"/>
  <c r="C21" i="3"/>
  <c r="D20" i="3"/>
  <c r="F20" i="3" s="1"/>
  <c r="C20" i="3"/>
  <c r="D19" i="3"/>
  <c r="F19" i="3" s="1"/>
  <c r="C19" i="3"/>
  <c r="D18" i="3"/>
  <c r="F18" i="3" s="1"/>
  <c r="C18" i="3"/>
  <c r="D17" i="3"/>
  <c r="F17" i="3" s="1"/>
  <c r="C17" i="3"/>
  <c r="D16" i="3"/>
  <c r="F16" i="3" s="1"/>
  <c r="C16" i="3"/>
  <c r="D15" i="3"/>
  <c r="F15" i="3" s="1"/>
  <c r="C15" i="3"/>
  <c r="D14" i="3"/>
  <c r="F14" i="3" s="1"/>
  <c r="C14" i="3"/>
  <c r="F11" i="3"/>
  <c r="E11" i="3"/>
  <c r="B10" i="3"/>
  <c r="B3" i="3"/>
  <c r="F26" i="3" l="1"/>
  <c r="F25" i="3"/>
  <c r="F27" i="3" l="1"/>
  <c r="B26" i="3"/>
</calcChain>
</file>

<file path=xl/comments1.xml><?xml version="1.0" encoding="utf-8"?>
<comments xmlns="http://schemas.openxmlformats.org/spreadsheetml/2006/main">
  <authors>
    <author>joaely7@msn.com</author>
    <author>Yo Mismo</author>
    <author>Joao Marques</author>
  </authors>
  <commentList>
    <comment ref="B2" authorId="0" shapeId="0">
      <text>
        <r>
          <rPr>
            <b/>
            <sz val="12"/>
            <color indexed="81"/>
            <rFont val="Tahoma"/>
            <family val="2"/>
          </rPr>
          <t>joaely7@msn.com: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Puede ser Factura o Recibo.
Selecciona uno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 xml:space="preserve">Joao Marques:
</t>
        </r>
        <r>
          <rPr>
            <b/>
            <sz val="11"/>
            <color indexed="81"/>
            <rFont val="Tahoma"/>
            <family val="2"/>
          </rPr>
          <t>Escribe aquí la identificacion del cliente a facturar</t>
        </r>
      </text>
    </comment>
    <comment ref="C12" authorId="2" shapeId="0">
      <text>
        <r>
          <rPr>
            <b/>
            <sz val="9"/>
            <color indexed="81"/>
            <rFont val="Tahoma"/>
            <family val="2"/>
          </rPr>
          <t>Joao Marques: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Clica aquí para seleccionar la forma de pago</t>
        </r>
      </text>
    </comment>
  </commentList>
</comments>
</file>

<file path=xl/sharedStrings.xml><?xml version="1.0" encoding="utf-8"?>
<sst xmlns="http://schemas.openxmlformats.org/spreadsheetml/2006/main" count="165" uniqueCount="72">
  <si>
    <t/>
  </si>
  <si>
    <t>Cod Cliente RIF/CI</t>
  </si>
  <si>
    <t>Nombre</t>
  </si>
  <si>
    <t>Dirección</t>
  </si>
  <si>
    <t>Telefono1&amp;2</t>
  </si>
  <si>
    <t>Forma de pago</t>
  </si>
  <si>
    <t>Cod Prod</t>
  </si>
  <si>
    <t>Descripcion Producto</t>
  </si>
  <si>
    <t>Precio/U/Venta</t>
  </si>
  <si>
    <t>Cantidad</t>
  </si>
  <si>
    <t>Total</t>
  </si>
  <si>
    <t>Precio neto:</t>
  </si>
  <si>
    <t>SUB TOTAL</t>
  </si>
  <si>
    <t>TOTAL</t>
  </si>
  <si>
    <t>Nota:Todo pago que no sea en efectivo o targeta, la entrega de mercancía se efectuará después de hecho efectivo</t>
  </si>
  <si>
    <t>Cant.</t>
  </si>
  <si>
    <t># Factura</t>
  </si>
  <si>
    <t>Prcio/U/Vent</t>
  </si>
  <si>
    <t>Alambre acero inoxidable</t>
  </si>
  <si>
    <t>Alambre corrugado</t>
  </si>
  <si>
    <t>Alambre cromado</t>
  </si>
  <si>
    <t>Alambre endurecido</t>
  </si>
  <si>
    <t>Bombas Aceite Motor 3304-3306</t>
  </si>
  <si>
    <t>Correas Ventilador</t>
  </si>
  <si>
    <t>Pueblo/Ciudad</t>
  </si>
  <si>
    <t>Telefono 1</t>
  </si>
  <si>
    <t>Telefono 2</t>
  </si>
  <si>
    <t>RIF/CI</t>
  </si>
  <si>
    <t>Nombre Cliente</t>
  </si>
  <si>
    <t>Cod-A/Pueblo/Ciudad</t>
  </si>
  <si>
    <t>Telfono</t>
  </si>
  <si>
    <t>Fecha</t>
  </si>
  <si>
    <t>Valor</t>
  </si>
  <si>
    <t>IVA</t>
  </si>
  <si>
    <t>E-19056809-0</t>
  </si>
  <si>
    <t>Av. Alfredo Cardona N° 145 Urb. La Julia</t>
  </si>
  <si>
    <t>Maracay</t>
  </si>
  <si>
    <t>0243-2424527</t>
  </si>
  <si>
    <t>J-30637770-0</t>
  </si>
  <si>
    <t>CONDOMINIO RES. VISTA REAL</t>
  </si>
  <si>
    <t>AV, 114, RES. VISTA REAL URB. EL BOSQUE</t>
  </si>
  <si>
    <t>Cagua</t>
  </si>
  <si>
    <t>0243-2424529</t>
  </si>
  <si>
    <t>0414-2456400</t>
  </si>
  <si>
    <t>El capta huellas</t>
  </si>
  <si>
    <t>Marac</t>
  </si>
  <si>
    <t>0414-2456398</t>
  </si>
  <si>
    <t>G-31410845-0</t>
  </si>
  <si>
    <t>LA BURRA LARGA C.A</t>
  </si>
  <si>
    <t>CALLE CALLEJON MANGO QTA LA</t>
  </si>
  <si>
    <t>Barquisimeto City</t>
  </si>
  <si>
    <t>0246-2424528</t>
  </si>
  <si>
    <t>0416-2456399</t>
  </si>
  <si>
    <t>J-30909911-6</t>
  </si>
  <si>
    <t>SERVIPLAGAS, C.A.</t>
  </si>
  <si>
    <t>AV MICHELENA C.C. ARPE NIVEL NAVE D, LOCAL 9-D</t>
  </si>
  <si>
    <t>Turmer</t>
  </si>
  <si>
    <t>0414-3005625</t>
  </si>
  <si>
    <t>0426-8020407</t>
  </si>
  <si>
    <t>V-31080518-0</t>
  </si>
  <si>
    <t>SUPERFLY, C.A</t>
  </si>
  <si>
    <t>CALLE CARABOBO CASA 144-30 LA VIÑA</t>
  </si>
  <si>
    <t>Valencia</t>
  </si>
  <si>
    <t>0414-3005624</t>
  </si>
  <si>
    <t>0426-8020406</t>
  </si>
  <si>
    <t>FACTURA #</t>
  </si>
  <si>
    <t>V-15274577-6</t>
  </si>
  <si>
    <t>Joca</t>
  </si>
  <si>
    <t>Urdaneta Cooperativa</t>
  </si>
  <si>
    <t>0414-4571649</t>
  </si>
  <si>
    <t>0243-2424525</t>
  </si>
  <si>
    <t>11/01/2016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</si>
</sst>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F800]dddd\,\ mmmm\ dd\,\ yyyy"/>
    <numFmt numFmtId="165" formatCode="00000000"/>
    <numFmt numFmtId="166" formatCode="0000"/>
    <numFmt numFmtId="167" formatCode="&quot;Fecha&quot;\ \ dd/mm/yyyy"/>
    <numFmt numFmtId="168" formatCode="&quot;Hora&quot;\ \ [$-200A]h:mm\ AM/PM;@"/>
    <numFmt numFmtId="169" formatCode="_ &quot;Bs.&quot;\ * #,##0.00_ ;_ &quot;Bs.&quot;\ * \-#,##0.00_ ;\ ;_ @_ "/>
    <numFmt numFmtId="170" formatCode="&quot;S/.&quot;\ #,##0.00"/>
    <numFmt numFmtId="171" formatCode="&quot;IVA&quot;\ _0.00%"/>
    <numFmt numFmtId="172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0066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0" fontId="3" fillId="0" borderId="0"/>
    <xf numFmtId="0" fontId="3" fillId="0" borderId="0"/>
  </cellStyleXfs>
  <cellXfs count="74">
    <xf numFmtId="0" fontId="0" fillId="0" borderId="0" xfId="0"/>
    <xf numFmtId="164" fontId="1" fillId="0" borderId="0" xfId="1"/>
    <xf numFmtId="0" fontId="3" fillId="0" borderId="0" xfId="2"/>
    <xf numFmtId="0" fontId="4" fillId="0" borderId="0" xfId="2" applyFont="1" applyAlignment="1">
      <alignment horizontal="center"/>
    </xf>
    <xf numFmtId="0" fontId="5" fillId="0" borderId="0" xfId="2" applyNumberFormat="1" applyFont="1"/>
    <xf numFmtId="165" fontId="6" fillId="0" borderId="0" xfId="2" applyNumberFormat="1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166" fontId="7" fillId="0" borderId="2" xfId="2" applyNumberFormat="1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vertical="center"/>
    </xf>
    <xf numFmtId="0" fontId="7" fillId="0" borderId="3" xfId="2" applyFont="1" applyBorder="1" applyAlignment="1" applyProtection="1">
      <alignment horizontal="center" vertical="center"/>
    </xf>
    <xf numFmtId="0" fontId="7" fillId="0" borderId="7" xfId="2" applyFont="1" applyBorder="1" applyAlignment="1" applyProtection="1">
      <alignment horizontal="right" vertical="center"/>
    </xf>
    <xf numFmtId="0" fontId="0" fillId="0" borderId="0" xfId="1" applyNumberFormat="1" applyFont="1"/>
    <xf numFmtId="0" fontId="7" fillId="0" borderId="1" xfId="2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horizontal="center" vertical="center"/>
    </xf>
    <xf numFmtId="167" fontId="7" fillId="0" borderId="4" xfId="2" applyNumberFormat="1" applyFont="1" applyBorder="1" applyAlignment="1">
      <alignment horizontal="center" vertical="center"/>
    </xf>
    <xf numFmtId="168" fontId="7" fillId="0" borderId="4" xfId="2" applyNumberFormat="1" applyFont="1" applyBorder="1" applyAlignment="1">
      <alignment horizontal="center" vertical="center"/>
    </xf>
    <xf numFmtId="0" fontId="7" fillId="0" borderId="10" xfId="2" applyFont="1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left" vertical="center"/>
    </xf>
    <xf numFmtId="0" fontId="7" fillId="0" borderId="0" xfId="2" applyFont="1" applyBorder="1" applyAlignment="1" applyProtection="1">
      <alignment horizontal="center" vertical="center"/>
    </xf>
    <xf numFmtId="14" fontId="7" fillId="0" borderId="0" xfId="2" applyNumberFormat="1" applyFont="1" applyBorder="1" applyAlignment="1">
      <alignment horizontal="center"/>
    </xf>
    <xf numFmtId="0" fontId="7" fillId="0" borderId="0" xfId="2" applyFont="1"/>
    <xf numFmtId="0" fontId="7" fillId="0" borderId="12" xfId="2" applyFont="1" applyBorder="1" applyAlignment="1" applyProtection="1">
      <alignment horizontal="center" vertical="center"/>
    </xf>
    <xf numFmtId="0" fontId="7" fillId="0" borderId="12" xfId="2" applyFont="1" applyBorder="1" applyAlignment="1">
      <alignment horizontal="center"/>
    </xf>
    <xf numFmtId="164" fontId="2" fillId="0" borderId="12" xfId="1" applyFont="1" applyBorder="1" applyAlignment="1" applyProtection="1">
      <alignment horizontal="center" vertical="center"/>
    </xf>
    <xf numFmtId="169" fontId="7" fillId="0" borderId="12" xfId="2" applyNumberFormat="1" applyFont="1" applyFill="1" applyBorder="1" applyAlignment="1" applyProtection="1">
      <alignment horizontal="center" vertical="center"/>
    </xf>
    <xf numFmtId="171" fontId="7" fillId="0" borderId="12" xfId="2" applyNumberFormat="1" applyFont="1" applyBorder="1" applyAlignment="1" applyProtection="1">
      <alignment horizontal="center" vertical="center"/>
    </xf>
    <xf numFmtId="169" fontId="7" fillId="0" borderId="12" xfId="2" applyNumberFormat="1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horizontal="center" vertical="center"/>
    </xf>
    <xf numFmtId="164" fontId="2" fillId="0" borderId="0" xfId="1" applyFont="1"/>
    <xf numFmtId="0" fontId="1" fillId="0" borderId="0" xfId="1" applyNumberFormat="1"/>
    <xf numFmtId="165" fontId="1" fillId="0" borderId="0" xfId="1" applyNumberFormat="1"/>
    <xf numFmtId="0" fontId="12" fillId="2" borderId="0" xfId="1" applyNumberFormat="1" applyFont="1" applyFill="1" applyAlignment="1">
      <alignment horizontal="center" vertical="center" shrinkToFit="1"/>
    </xf>
    <xf numFmtId="172" fontId="12" fillId="2" borderId="0" xfId="1" applyNumberFormat="1" applyFont="1" applyFill="1" applyAlignment="1">
      <alignment horizontal="center" vertical="center" shrinkToFit="1"/>
    </xf>
    <xf numFmtId="1" fontId="12" fillId="2" borderId="0" xfId="1" applyNumberFormat="1" applyFont="1" applyFill="1" applyAlignment="1">
      <alignment horizontal="center" vertical="center" shrinkToFit="1"/>
    </xf>
    <xf numFmtId="169" fontId="12" fillId="2" borderId="0" xfId="1" applyNumberFormat="1" applyFont="1" applyFill="1" applyAlignment="1">
      <alignment horizontal="center" vertical="center"/>
    </xf>
    <xf numFmtId="169" fontId="12" fillId="2" borderId="0" xfId="1" applyNumberFormat="1" applyFont="1" applyFill="1" applyAlignment="1">
      <alignment horizontal="center" vertical="center" shrinkToFit="1"/>
    </xf>
    <xf numFmtId="172" fontId="1" fillId="0" borderId="0" xfId="1" applyNumberFormat="1"/>
    <xf numFmtId="169" fontId="1" fillId="0" borderId="0" xfId="1" applyNumberFormat="1"/>
    <xf numFmtId="169" fontId="1" fillId="0" borderId="0" xfId="1" quotePrefix="1" applyNumberFormat="1"/>
    <xf numFmtId="0" fontId="13" fillId="3" borderId="0" xfId="1" applyNumberFormat="1" applyFont="1" applyFill="1" applyAlignment="1">
      <alignment horizontal="center" vertical="center" wrapText="1"/>
    </xf>
    <xf numFmtId="0" fontId="13" fillId="3" borderId="0" xfId="1" applyNumberFormat="1" applyFont="1" applyFill="1" applyAlignment="1">
      <alignment horizontal="center" vertical="center" shrinkToFit="1"/>
    </xf>
    <xf numFmtId="164" fontId="1" fillId="0" borderId="0" xfId="1" applyAlignment="1">
      <alignment horizontal="center"/>
    </xf>
    <xf numFmtId="164" fontId="0" fillId="0" borderId="0" xfId="1" applyFont="1" applyFill="1" applyBorder="1" applyAlignment="1">
      <alignment horizontal="left" vertical="center"/>
    </xf>
    <xf numFmtId="172" fontId="1" fillId="0" borderId="0" xfId="1" applyNumberFormat="1" applyAlignment="1">
      <alignment horizontal="center" vertical="center"/>
    </xf>
    <xf numFmtId="165" fontId="1" fillId="0" borderId="0" xfId="1" applyNumberFormat="1" applyAlignment="1">
      <alignment horizontal="center" vertical="center"/>
    </xf>
    <xf numFmtId="172" fontId="1" fillId="0" borderId="0" xfId="1" quotePrefix="1" applyNumberFormat="1" applyAlignment="1">
      <alignment horizontal="center" vertical="center"/>
    </xf>
    <xf numFmtId="165" fontId="12" fillId="2" borderId="0" xfId="1" applyNumberFormat="1" applyFont="1" applyFill="1" applyAlignment="1">
      <alignment horizontal="center" vertical="center"/>
    </xf>
    <xf numFmtId="0" fontId="4" fillId="0" borderId="0" xfId="2" applyFont="1"/>
    <xf numFmtId="0" fontId="7" fillId="0" borderId="0" xfId="2" applyFont="1" applyBorder="1"/>
    <xf numFmtId="0" fontId="2" fillId="0" borderId="0" xfId="1" applyNumberFormat="1" applyFont="1"/>
    <xf numFmtId="0" fontId="7" fillId="0" borderId="0" xfId="2" applyNumberFormat="1" applyFont="1"/>
    <xf numFmtId="0" fontId="7" fillId="0" borderId="13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 applyProtection="1">
      <alignment horizontal="left" vertical="center"/>
    </xf>
    <xf numFmtId="169" fontId="7" fillId="0" borderId="4" xfId="2" applyNumberFormat="1" applyFont="1" applyBorder="1" applyAlignment="1" applyProtection="1">
      <alignment horizontal="left" vertical="center"/>
    </xf>
    <xf numFmtId="0" fontId="7" fillId="0" borderId="4" xfId="2" applyFont="1" applyBorder="1" applyAlignment="1" applyProtection="1">
      <alignment horizontal="center" vertical="center"/>
      <protection locked="0"/>
    </xf>
    <xf numFmtId="169" fontId="7" fillId="0" borderId="14" xfId="2" applyNumberFormat="1" applyFont="1" applyBorder="1" applyAlignment="1">
      <alignment horizontal="left" vertical="center"/>
    </xf>
    <xf numFmtId="0" fontId="7" fillId="0" borderId="0" xfId="2" applyFont="1" applyBorder="1" applyAlignment="1" applyProtection="1">
      <alignment horizontal="center"/>
    </xf>
    <xf numFmtId="170" fontId="7" fillId="0" borderId="0" xfId="2" applyNumberFormat="1" applyFont="1" applyBorder="1" applyAlignment="1" applyProtection="1">
      <alignment horizontal="center"/>
    </xf>
    <xf numFmtId="164" fontId="2" fillId="0" borderId="0" xfId="1" applyFont="1" applyProtection="1"/>
    <xf numFmtId="0" fontId="7" fillId="0" borderId="0" xfId="2" applyFont="1" applyProtection="1"/>
    <xf numFmtId="3" fontId="1" fillId="0" borderId="0" xfId="1" applyNumberFormat="1" applyAlignment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vertical="center"/>
    </xf>
    <xf numFmtId="0" fontId="7" fillId="0" borderId="5" xfId="2" applyFont="1" applyBorder="1" applyAlignment="1" applyProtection="1">
      <alignment horizontal="center" vertical="center"/>
    </xf>
    <xf numFmtId="0" fontId="7" fillId="0" borderId="6" xfId="2" applyFont="1" applyBorder="1" applyAlignment="1" applyProtection="1">
      <alignment horizontal="center" vertical="center"/>
    </xf>
    <xf numFmtId="0" fontId="7" fillId="0" borderId="8" xfId="2" applyFont="1" applyBorder="1" applyAlignment="1" applyProtection="1">
      <alignment horizontal="center" vertical="center"/>
    </xf>
    <xf numFmtId="0" fontId="7" fillId="0" borderId="9" xfId="2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15" xfId="2" applyFont="1" applyBorder="1" applyAlignment="1" applyProtection="1">
      <alignment horizontal="center" vertical="center" wrapText="1"/>
    </xf>
    <xf numFmtId="0" fontId="7" fillId="0" borderId="16" xfId="2" applyFont="1" applyBorder="1" applyAlignment="1" applyProtection="1">
      <alignment horizontal="center" vertical="center" wrapText="1"/>
    </xf>
    <xf numFmtId="0" fontId="7" fillId="0" borderId="17" xfId="2" applyFont="1" applyBorder="1" applyAlignment="1" applyProtection="1">
      <alignment horizontal="center" vertical="center" wrapText="1"/>
    </xf>
    <xf numFmtId="0" fontId="7" fillId="0" borderId="18" xfId="2" applyFont="1" applyBorder="1" applyAlignment="1" applyProtection="1">
      <alignment horizontal="center" vertical="center" wrapText="1"/>
    </xf>
    <xf numFmtId="0" fontId="7" fillId="0" borderId="19" xfId="2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5" xfId="2"/>
    <cellStyle name="Normal 6" xfId="3"/>
  </cellStyles>
  <dxfs count="3">
    <dxf>
      <font>
        <color rgb="FFFFCCCC"/>
      </font>
      <fill>
        <patternFill>
          <bgColor rgb="FFFFCCCC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FFFFCCCC"/>
      <color rgb="FF66FFCC"/>
      <color rgb="FFFF0000"/>
      <color rgb="FF7030A0"/>
      <color rgb="FF00B050"/>
      <color rgb="FFFFC000"/>
      <color rgb="FF703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29460</xdr:colOff>
      <xdr:row>1</xdr:row>
      <xdr:rowOff>27984</xdr:rowOff>
    </xdr:from>
    <xdr:to>
      <xdr:col>5</xdr:col>
      <xdr:colOff>1158051</xdr:colOff>
      <xdr:row>8</xdr:row>
      <xdr:rowOff>67061</xdr:rowOff>
    </xdr:to>
    <xdr:pic>
      <xdr:nvPicPr>
        <xdr:cNvPr id="2" name="2 Imagen" descr="Logho Presupuesto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185" y="113709"/>
          <a:ext cx="2338266" cy="1410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225851</xdr:rowOff>
    </xdr:from>
    <xdr:to>
      <xdr:col>1</xdr:col>
      <xdr:colOff>58917</xdr:colOff>
      <xdr:row>3</xdr:row>
      <xdr:rowOff>225850</xdr:rowOff>
    </xdr:to>
    <xdr:sp macro="" textlink="">
      <xdr:nvSpPr>
        <xdr:cNvPr id="3" name="4 Rectángulo"/>
        <xdr:cNvSpPr/>
      </xdr:nvSpPr>
      <xdr:spPr>
        <a:xfrm>
          <a:off x="0" y="311576"/>
          <a:ext cx="258942" cy="485774"/>
        </a:xfrm>
        <a:prstGeom prst="rect">
          <a:avLst/>
        </a:prstGeom>
        <a:noFill/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 fPrintsWithSheet="0"/>
  </xdr:twoCellAnchor>
  <xdr:twoCellAnchor editAs="absolute">
    <xdr:from>
      <xdr:col>2</xdr:col>
      <xdr:colOff>143169</xdr:colOff>
      <xdr:row>0</xdr:row>
      <xdr:rowOff>86020</xdr:rowOff>
    </xdr:from>
    <xdr:to>
      <xdr:col>4</xdr:col>
      <xdr:colOff>15725</xdr:colOff>
      <xdr:row>5</xdr:row>
      <xdr:rowOff>135497</xdr:rowOff>
    </xdr:to>
    <xdr:sp macro="" textlink="">
      <xdr:nvSpPr>
        <xdr:cNvPr id="5" name="LT"/>
        <xdr:cNvSpPr txBox="1">
          <a:spLocks noChangeAspect="1" noChangeArrowheads="1"/>
        </xdr:cNvSpPr>
      </xdr:nvSpPr>
      <xdr:spPr bwMode="auto">
        <a:xfrm>
          <a:off x="1557190" y="86020"/>
          <a:ext cx="3103200" cy="962699"/>
        </a:xfrm>
        <a:prstGeom prst="rect">
          <a:avLst/>
        </a:prstGeom>
        <a:noFill/>
        <a:ln w="0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ctr" upright="1"/>
        <a:lstStyle/>
        <a:p>
          <a:pPr algn="ctr" rtl="0">
            <a:defRPr sz="1000"/>
          </a:pPr>
          <a:r>
            <a:rPr lang="es-VE" sz="2000" b="1" i="1" strike="noStrike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JOAO MARQUES</a:t>
          </a:r>
        </a:p>
        <a:p>
          <a:pPr algn="ctr" rtl="0"/>
          <a:r>
            <a:rPr lang="es-VE" sz="900" b="1" i="1">
              <a:effectLst/>
              <a:latin typeface="+mn-lt"/>
              <a:ea typeface="+mn-ea"/>
              <a:cs typeface="+mn-cs"/>
            </a:rPr>
            <a:t>Rif: V-15299977-6     </a:t>
          </a:r>
          <a:r>
            <a:rPr lang="es-VE" sz="900" b="1" i="1" strike="noStrike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ctr" rtl="0">
            <a:defRPr sz="1000"/>
          </a:pPr>
          <a:r>
            <a:rPr lang="es-VE" sz="1200" b="0" i="1" strike="noStrike">
              <a:solidFill>
                <a:srgbClr val="000000"/>
              </a:solidFill>
              <a:latin typeface="Arial"/>
              <a:cs typeface="Arial"/>
            </a:rPr>
            <a:t>C. Rafael Urdaneta</a:t>
          </a:r>
          <a:r>
            <a:rPr lang="es-VE" sz="1200" b="0" i="1" strike="noStrike" baseline="0">
              <a:solidFill>
                <a:srgbClr val="000000"/>
              </a:solidFill>
              <a:latin typeface="Arial"/>
              <a:cs typeface="Arial"/>
            </a:rPr>
            <a:t> #20 La Cooperativa</a:t>
          </a:r>
          <a:endParaRPr lang="es-VE" sz="12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VE" sz="1200" b="0" i="1" strike="noStrike">
              <a:solidFill>
                <a:srgbClr val="000000"/>
              </a:solidFill>
              <a:latin typeface="Arial"/>
              <a:cs typeface="Arial"/>
            </a:rPr>
            <a:t>Maracay C.P.. 2102 Tel. 0243-2400025</a:t>
          </a:r>
        </a:p>
        <a:p>
          <a:pPr algn="ctr" rtl="0">
            <a:defRPr sz="1000"/>
          </a:pPr>
          <a:r>
            <a:rPr lang="es-VE" sz="1200" b="0" i="1" strike="noStrike">
              <a:solidFill>
                <a:srgbClr val="000000"/>
              </a:solidFill>
              <a:latin typeface="Arial"/>
              <a:cs typeface="Arial"/>
            </a:rPr>
            <a:t>Cel.0414-4333649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2181225</xdr:colOff>
          <xdr:row>0</xdr:row>
          <xdr:rowOff>47625</xdr:rowOff>
        </xdr:from>
        <xdr:to>
          <xdr:col>3</xdr:col>
          <xdr:colOff>2695575</xdr:colOff>
          <xdr:row>0</xdr:row>
          <xdr:rowOff>409575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VE" sz="1100" b="0" i="0" u="none" strike="noStrike" baseline="0">
                  <a:solidFill>
                    <a:srgbClr val="FF0000"/>
                  </a:solidFill>
                  <a:latin typeface="Calibri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28575</xdr:colOff>
          <xdr:row>0</xdr:row>
          <xdr:rowOff>47625</xdr:rowOff>
        </xdr:from>
        <xdr:to>
          <xdr:col>3</xdr:col>
          <xdr:colOff>676275</xdr:colOff>
          <xdr:row>0</xdr:row>
          <xdr:rowOff>409575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VE" sz="1100" b="0" i="0" u="none" strike="noStrike" baseline="0">
                  <a:solidFill>
                    <a:srgbClr val="FF0000"/>
                  </a:solidFill>
                  <a:latin typeface="Calibri"/>
                </a:rPr>
                <a:t>FACTURA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rgb="FFFF0000"/>
  </sheetPr>
  <dimension ref="A1:H28"/>
  <sheetViews>
    <sheetView showGridLines="0" tabSelected="1" topLeftCell="A4" zoomScale="97" zoomScaleNormal="97" workbookViewId="0">
      <selection activeCell="C7" sqref="C7"/>
    </sheetView>
  </sheetViews>
  <sheetFormatPr baseColWidth="10" defaultColWidth="13.42578125" defaultRowHeight="15" x14ac:dyDescent="0.25"/>
  <cols>
    <col min="1" max="1" width="3" customWidth="1"/>
    <col min="2" max="2" width="18.28515625" customWidth="1"/>
    <col min="3" max="3" width="31" bestFit="1" customWidth="1"/>
    <col min="4" max="4" width="17.5703125" customWidth="1"/>
    <col min="5" max="5" width="18.140625" customWidth="1"/>
    <col min="6" max="6" width="17.5703125" customWidth="1"/>
    <col min="7" max="7" width="3" customWidth="1"/>
    <col min="8" max="205" width="13.42578125" customWidth="1"/>
  </cols>
  <sheetData>
    <row r="1" spans="1:8" ht="6.75" customHeight="1" x14ac:dyDescent="0.25">
      <c r="A1" s="2"/>
      <c r="B1" s="2"/>
      <c r="C1" s="2"/>
      <c r="D1" s="2"/>
      <c r="E1" s="2"/>
      <c r="F1" s="2"/>
      <c r="G1" s="1"/>
      <c r="H1" s="1"/>
    </row>
    <row r="2" spans="1:8" ht="20.25" customHeight="1" x14ac:dyDescent="0.3">
      <c r="A2" s="2"/>
      <c r="B2" s="3" t="s">
        <v>65</v>
      </c>
      <c r="C2" s="20"/>
      <c r="D2" s="20"/>
      <c r="E2" s="20"/>
      <c r="F2" s="20"/>
      <c r="G2" s="1"/>
      <c r="H2" s="1"/>
    </row>
    <row r="3" spans="1:8" ht="18" x14ac:dyDescent="0.25">
      <c r="A3" s="4">
        <v>11</v>
      </c>
      <c r="B3" s="5">
        <f>IF(B2="FACTURA #", A3,IF(B2="RECIBO #",A4))</f>
        <v>11</v>
      </c>
      <c r="C3" s="20"/>
      <c r="D3" s="20"/>
      <c r="E3" s="20"/>
      <c r="F3" s="20"/>
      <c r="G3" s="1"/>
      <c r="H3" s="1"/>
    </row>
    <row r="4" spans="1:8" ht="18" x14ac:dyDescent="0.25">
      <c r="A4" s="4">
        <v>1</v>
      </c>
      <c r="B4" s="5"/>
      <c r="C4" s="20"/>
      <c r="D4" s="20"/>
      <c r="E4" s="20"/>
      <c r="F4" s="20"/>
      <c r="G4" s="1"/>
      <c r="H4" s="1"/>
    </row>
    <row r="5" spans="1:8" ht="9" customHeight="1" x14ac:dyDescent="0.3">
      <c r="A5" s="2"/>
      <c r="B5" s="47"/>
      <c r="C5" s="20"/>
      <c r="D5" s="20"/>
      <c r="E5" s="20"/>
      <c r="F5" s="20"/>
      <c r="G5" s="1"/>
      <c r="H5" s="1"/>
    </row>
    <row r="6" spans="1:8" ht="11.25" customHeight="1" thickBot="1" x14ac:dyDescent="0.3">
      <c r="A6" s="2"/>
      <c r="B6" s="20"/>
      <c r="C6" s="20"/>
      <c r="D6" s="20"/>
      <c r="E6" s="20"/>
      <c r="F6" s="20"/>
      <c r="G6" s="1"/>
      <c r="H6" s="1"/>
    </row>
    <row r="7" spans="1:8" ht="15.75" thickBot="1" x14ac:dyDescent="0.3">
      <c r="A7" s="2"/>
      <c r="B7" s="6" t="s">
        <v>1</v>
      </c>
      <c r="C7" s="7"/>
      <c r="D7" s="8"/>
      <c r="E7" s="20"/>
      <c r="F7" s="20"/>
      <c r="G7" s="1"/>
      <c r="H7" s="1"/>
    </row>
    <row r="8" spans="1:8" ht="15.75" thickBot="1" x14ac:dyDescent="0.3">
      <c r="A8" s="2"/>
      <c r="B8" s="9" t="s">
        <v>2</v>
      </c>
      <c r="C8" s="62"/>
      <c r="D8" s="63"/>
      <c r="E8" s="20"/>
      <c r="F8" s="20"/>
      <c r="G8" s="1"/>
      <c r="H8" s="1"/>
    </row>
    <row r="9" spans="1:8" ht="15.75" thickBot="1" x14ac:dyDescent="0.3">
      <c r="A9" s="2"/>
      <c r="B9" s="9" t="s">
        <v>3</v>
      </c>
      <c r="C9" s="64"/>
      <c r="D9" s="65"/>
      <c r="E9" s="48"/>
      <c r="F9" s="20"/>
      <c r="G9" s="1"/>
      <c r="H9" s="1"/>
    </row>
    <row r="10" spans="1:8" ht="15.75" thickBot="1" x14ac:dyDescent="0.3">
      <c r="A10" s="2"/>
      <c r="B10" s="10" t="str">
        <f>IFERROR(VLOOKUP(C7,Copias_Factura!B:E,4,0), "")</f>
        <v/>
      </c>
      <c r="C10" s="66"/>
      <c r="D10" s="67"/>
      <c r="E10" s="49"/>
      <c r="F10" s="50"/>
      <c r="G10" s="1"/>
      <c r="H10" s="1"/>
    </row>
    <row r="11" spans="1:8" ht="15.75" customHeight="1" x14ac:dyDescent="0.25">
      <c r="A11" s="2"/>
      <c r="B11" s="12" t="s">
        <v>4</v>
      </c>
      <c r="C11" s="13"/>
      <c r="D11" s="61"/>
      <c r="E11" s="14">
        <f ca="1">TODAY()</f>
        <v>42549</v>
      </c>
      <c r="F11" s="15">
        <f ca="1">NOW()</f>
        <v>42549.885559027774</v>
      </c>
      <c r="G11" s="1"/>
      <c r="H11" s="1"/>
    </row>
    <row r="12" spans="1:8" ht="15.75" thickBot="1" x14ac:dyDescent="0.3">
      <c r="A12" s="2"/>
      <c r="B12" s="16" t="s">
        <v>5</v>
      </c>
      <c r="C12" s="17"/>
      <c r="D12" s="18"/>
      <c r="E12" s="19"/>
      <c r="F12" s="20"/>
      <c r="G12" s="1"/>
    </row>
    <row r="13" spans="1:8" ht="15.75" thickBot="1" x14ac:dyDescent="0.3">
      <c r="A13" s="2"/>
      <c r="B13" s="21" t="s">
        <v>6</v>
      </c>
      <c r="C13" s="21" t="s">
        <v>7</v>
      </c>
      <c r="D13" s="21" t="s">
        <v>8</v>
      </c>
      <c r="E13" s="22" t="s">
        <v>9</v>
      </c>
      <c r="F13" s="22" t="s">
        <v>10</v>
      </c>
      <c r="G13" s="1"/>
    </row>
    <row r="14" spans="1:8" x14ac:dyDescent="0.25">
      <c r="A14" s="2"/>
      <c r="B14" s="51"/>
      <c r="C14" s="52" t="str">
        <f t="shared" ref="C14:C20" ca="1" si="0">IF(ISERROR(INDEX(Datosstock,MATCH(B14,Codigo,0),1)),"",INDEX(Datosstock,MATCH(B14,Codigo,0),1))</f>
        <v/>
      </c>
      <c r="D14" s="53" t="str">
        <f t="shared" ref="D14:D21" ca="1" si="1">IF(ISERROR(INDEX(Datosstock,MATCH(B14,Codigo,0),7)),"",INDEX(Datosstock,MATCH(B14,Codigo,0),7))</f>
        <v/>
      </c>
      <c r="E14" s="54"/>
      <c r="F14" s="55" t="str">
        <f t="shared" ref="F14:F23" ca="1" si="2">IF(ISERROR(D14*E14),"",D14*E14)</f>
        <v/>
      </c>
    </row>
    <row r="15" spans="1:8" x14ac:dyDescent="0.25">
      <c r="A15" s="2"/>
      <c r="B15" s="51"/>
      <c r="C15" s="52" t="str">
        <f t="shared" ca="1" si="0"/>
        <v/>
      </c>
      <c r="D15" s="53" t="str">
        <f t="shared" ca="1" si="1"/>
        <v/>
      </c>
      <c r="E15" s="54"/>
      <c r="F15" s="55" t="str">
        <f t="shared" ca="1" si="2"/>
        <v/>
      </c>
    </row>
    <row r="16" spans="1:8" x14ac:dyDescent="0.25">
      <c r="A16" s="2"/>
      <c r="B16" s="51"/>
      <c r="C16" s="52" t="str">
        <f t="shared" ca="1" si="0"/>
        <v/>
      </c>
      <c r="D16" s="53" t="str">
        <f t="shared" ca="1" si="1"/>
        <v/>
      </c>
      <c r="E16" s="54"/>
      <c r="F16" s="55" t="str">
        <f t="shared" ca="1" si="2"/>
        <v/>
      </c>
    </row>
    <row r="17" spans="1:8" x14ac:dyDescent="0.25">
      <c r="A17" s="2"/>
      <c r="B17" s="51"/>
      <c r="C17" s="52" t="str">
        <f t="shared" ca="1" si="0"/>
        <v/>
      </c>
      <c r="D17" s="53" t="str">
        <f t="shared" ca="1" si="1"/>
        <v/>
      </c>
      <c r="E17" s="54"/>
      <c r="F17" s="55" t="str">
        <f t="shared" ca="1" si="2"/>
        <v/>
      </c>
    </row>
    <row r="18" spans="1:8" x14ac:dyDescent="0.25">
      <c r="A18" s="2"/>
      <c r="B18" s="51"/>
      <c r="C18" s="52" t="str">
        <f t="shared" ca="1" si="0"/>
        <v/>
      </c>
      <c r="D18" s="53" t="str">
        <f t="shared" ca="1" si="1"/>
        <v/>
      </c>
      <c r="E18" s="54"/>
      <c r="F18" s="55" t="str">
        <f t="shared" ca="1" si="2"/>
        <v/>
      </c>
    </row>
    <row r="19" spans="1:8" x14ac:dyDescent="0.25">
      <c r="A19" s="2"/>
      <c r="B19" s="51"/>
      <c r="C19" s="52" t="str">
        <f t="shared" ca="1" si="0"/>
        <v/>
      </c>
      <c r="D19" s="53" t="str">
        <f t="shared" ca="1" si="1"/>
        <v/>
      </c>
      <c r="E19" s="54"/>
      <c r="F19" s="55" t="str">
        <f t="shared" ca="1" si="2"/>
        <v/>
      </c>
    </row>
    <row r="20" spans="1:8" x14ac:dyDescent="0.25">
      <c r="A20" s="2"/>
      <c r="B20" s="51"/>
      <c r="C20" s="52" t="str">
        <f t="shared" ca="1" si="0"/>
        <v/>
      </c>
      <c r="D20" s="53" t="str">
        <f t="shared" ca="1" si="1"/>
        <v/>
      </c>
      <c r="E20" s="54"/>
      <c r="F20" s="55" t="str">
        <f t="shared" ca="1" si="2"/>
        <v/>
      </c>
    </row>
    <row r="21" spans="1:8" x14ac:dyDescent="0.25">
      <c r="A21" s="2"/>
      <c r="B21" s="51"/>
      <c r="C21" s="52" t="str">
        <f ca="1">IF(ISERROR(INDEX(Datosstock,MATCH(B21,Codigo,0),1)),"",INDEX(Datosstock,MATCH(B21,Codigo,0),1))</f>
        <v/>
      </c>
      <c r="D21" s="53" t="str">
        <f t="shared" ca="1" si="1"/>
        <v/>
      </c>
      <c r="E21" s="54"/>
      <c r="F21" s="55" t="str">
        <f t="shared" ca="1" si="2"/>
        <v/>
      </c>
    </row>
    <row r="22" spans="1:8" x14ac:dyDescent="0.25">
      <c r="A22" s="2"/>
      <c r="B22" s="51"/>
      <c r="C22" s="52" t="str">
        <f ca="1">IF(ISERROR(INDEX(Datosstock,MATCH(B22,Codigo,0),1)),"",INDEX(Datosstock,MATCH(B22,Codigo,0),1))</f>
        <v/>
      </c>
      <c r="D22" s="53" t="str">
        <f ca="1">IF(ISERROR(INDEX(Datosstock,MATCH(B22,Codigo,0),7)),"",INDEX(Datosstock,MATCH(B22,Codigo,0),7))</f>
        <v/>
      </c>
      <c r="E22" s="54"/>
      <c r="F22" s="55" t="str">
        <f t="shared" ca="1" si="2"/>
        <v/>
      </c>
    </row>
    <row r="23" spans="1:8" x14ac:dyDescent="0.25">
      <c r="A23" s="2"/>
      <c r="B23" s="51"/>
      <c r="C23" s="52" t="str">
        <f ca="1">IF(ISERROR(INDEX(Datosstock,MATCH(B23,Codigo,0),1)),"",INDEX(Datosstock,MATCH(B23,Codigo,0),1))</f>
        <v/>
      </c>
      <c r="D23" s="53" t="str">
        <f ca="1">IF(ISERROR(INDEX(Datosstock,MATCH(B23,Codigo,0),7)),"",INDEX(Datosstock,MATCH(B23,Codigo,0),7))</f>
        <v/>
      </c>
      <c r="E23" s="54"/>
      <c r="F23" s="55" t="str">
        <f t="shared" ca="1" si="2"/>
        <v/>
      </c>
    </row>
    <row r="24" spans="1:8" ht="15.75" thickBot="1" x14ac:dyDescent="0.3">
      <c r="A24" s="2"/>
      <c r="B24" s="56"/>
      <c r="C24" s="56"/>
      <c r="D24" s="57"/>
      <c r="E24" s="58"/>
      <c r="F24" s="58"/>
      <c r="G24" s="1"/>
      <c r="H24" s="1"/>
    </row>
    <row r="25" spans="1:8" ht="15.75" thickBot="1" x14ac:dyDescent="0.3">
      <c r="A25" s="2"/>
      <c r="B25" s="13" t="s">
        <v>11</v>
      </c>
      <c r="C25" s="59"/>
      <c r="D25" s="59"/>
      <c r="E25" s="23" t="s">
        <v>12</v>
      </c>
      <c r="F25" s="24" t="str">
        <f ca="1">IF(SUM(F14:F17)&lt;=0,"",SUM(F14:F17))</f>
        <v/>
      </c>
      <c r="G25" s="1"/>
      <c r="H25" s="1"/>
    </row>
    <row r="26" spans="1:8" ht="15.75" thickBot="1" x14ac:dyDescent="0.3">
      <c r="A26" s="2"/>
      <c r="B26" s="68" t="str">
        <f ca="1">IF(ISERROR(numletr(F27)),"",numletr(F27))</f>
        <v/>
      </c>
      <c r="C26" s="69"/>
      <c r="D26" s="70"/>
      <c r="E26" s="25">
        <v>0.12</v>
      </c>
      <c r="F26" s="26" t="str">
        <f ca="1">IF((SUM(F14:F17)*E26)&lt;=0,"",SUM(F14:F17)*E26)</f>
        <v/>
      </c>
      <c r="G26" s="1"/>
      <c r="H26" s="1"/>
    </row>
    <row r="27" spans="1:8" ht="15.75" thickBot="1" x14ac:dyDescent="0.3">
      <c r="A27" s="2"/>
      <c r="B27" s="71"/>
      <c r="C27" s="72"/>
      <c r="D27" s="73"/>
      <c r="E27" s="27" t="s">
        <v>13</v>
      </c>
      <c r="F27" s="26" t="str">
        <f ca="1">IF(SUM(F25:F26)&lt;=0,"",SUM(F25:F26))</f>
        <v/>
      </c>
      <c r="G27" s="1"/>
      <c r="H27" s="1"/>
    </row>
    <row r="28" spans="1:8" x14ac:dyDescent="0.25">
      <c r="A28" s="1"/>
      <c r="B28" s="28" t="s">
        <v>14</v>
      </c>
      <c r="C28" s="28"/>
      <c r="D28" s="28"/>
      <c r="E28" s="28"/>
      <c r="F28" s="28"/>
      <c r="G28" s="1"/>
      <c r="H28" s="1"/>
    </row>
  </sheetData>
  <mergeCells count="3">
    <mergeCell ref="C8:D8"/>
    <mergeCell ref="C9:D10"/>
    <mergeCell ref="B26:D27"/>
  </mergeCells>
  <conditionalFormatting sqref="C8:D10 C11">
    <cfRule type="cellIs" dxfId="0" priority="1" operator="equal">
      <formula>"error"</formula>
    </cfRule>
  </conditionalFormatting>
  <dataValidations count="5">
    <dataValidation operator="greaterThanOrEqual" allowBlank="1" showInputMessage="1" showErrorMessage="1" errorTitle="NUMERO NO PERMITIDO" error="Solo puede agregar numero enteros mayores o iguales a 1." sqref="E26"/>
    <dataValidation type="list" allowBlank="1" showInputMessage="1" showErrorMessage="1" sqref="B2">
      <formula1>"FACTURA #,RECIBO #"</formula1>
    </dataValidation>
    <dataValidation type="list" allowBlank="1" showInputMessage="1" showErrorMessage="1" sqref="C12">
      <formula1>"De Contado (Efectivo),De Contado con T.Débito,De Contado con T.Crédito,Pago Con Cheque,Depósito/Transferencia, Crédito 3 Días hábiles,Crédito 7 Días hábiles,Crédito 15 Días Hábiles,Crédito 21 Días hábiles,Crédito 30 Días hábiles"</formula1>
    </dataValidation>
    <dataValidation type="whole" operator="greaterThanOrEqual" allowBlank="1" showErrorMessage="1" errorTitle="NUMERO NO PERMITIDO" error="Solo puede agregar numero enteros mayores o iguales a 1." sqref="E14:E23">
      <formula1>1</formula1>
    </dataValidation>
    <dataValidation type="list" allowBlank="1" showInputMessage="1" showErrorMessage="1" sqref="B14:B23">
      <formula1>Cod_Prod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95B3D7"/>
  </sheetPr>
  <dimension ref="A1:M23"/>
  <sheetViews>
    <sheetView zoomScale="80" zoomScaleNormal="80" workbookViewId="0">
      <selection activeCell="D22" sqref="D22"/>
    </sheetView>
  </sheetViews>
  <sheetFormatPr baseColWidth="10" defaultRowHeight="15" x14ac:dyDescent="0.25"/>
  <cols>
    <col min="1" max="1" width="10.7109375" customWidth="1"/>
    <col min="2" max="2" width="14.140625" customWidth="1"/>
    <col min="3" max="3" width="34.85546875" customWidth="1"/>
    <col min="4" max="4" width="40.7109375" customWidth="1"/>
    <col min="5" max="5" width="28.7109375" customWidth="1"/>
    <col min="6" max="6" width="15.7109375" customWidth="1"/>
    <col min="7" max="7" width="12.7109375" customWidth="1"/>
    <col min="8" max="8" width="33.7109375" customWidth="1"/>
    <col min="9" max="9" width="5.7109375" customWidth="1"/>
    <col min="10" max="10" width="15.42578125" customWidth="1"/>
    <col min="11" max="11" width="15.7109375" customWidth="1"/>
    <col min="12" max="12" width="14.7109375" customWidth="1"/>
    <col min="13" max="13" width="16.5703125" customWidth="1"/>
  </cols>
  <sheetData>
    <row r="1" spans="1:13" ht="35.1" customHeight="1" x14ac:dyDescent="0.25">
      <c r="A1" s="46" t="s">
        <v>16</v>
      </c>
      <c r="B1" s="31" t="s">
        <v>27</v>
      </c>
      <c r="C1" s="31" t="s">
        <v>28</v>
      </c>
      <c r="D1" s="31" t="s">
        <v>3</v>
      </c>
      <c r="E1" s="31" t="s">
        <v>29</v>
      </c>
      <c r="F1" s="31" t="s">
        <v>30</v>
      </c>
      <c r="G1" s="32" t="s">
        <v>31</v>
      </c>
      <c r="H1" s="31" t="s">
        <v>7</v>
      </c>
      <c r="I1" s="33" t="s">
        <v>15</v>
      </c>
      <c r="J1" s="34" t="s">
        <v>17</v>
      </c>
      <c r="K1" s="35" t="s">
        <v>32</v>
      </c>
      <c r="L1" s="35" t="s">
        <v>33</v>
      </c>
      <c r="M1" s="35" t="s">
        <v>10</v>
      </c>
    </row>
    <row r="2" spans="1:13" x14ac:dyDescent="0.25">
      <c r="A2" s="30">
        <v>8</v>
      </c>
      <c r="B2" s="29" t="s">
        <v>38</v>
      </c>
      <c r="C2" s="11" t="s">
        <v>39</v>
      </c>
      <c r="D2" s="1" t="s">
        <v>40</v>
      </c>
      <c r="E2" s="1" t="s">
        <v>41</v>
      </c>
      <c r="F2" s="1" t="s">
        <v>42</v>
      </c>
      <c r="G2" s="36">
        <v>42411</v>
      </c>
      <c r="H2" s="1" t="s">
        <v>20</v>
      </c>
      <c r="I2" s="60">
        <v>2</v>
      </c>
      <c r="J2" s="37">
        <v>683.94900000000007</v>
      </c>
      <c r="K2" s="37">
        <v>1367.8980000000001</v>
      </c>
      <c r="L2" s="37"/>
      <c r="M2" s="37"/>
    </row>
    <row r="3" spans="1:13" x14ac:dyDescent="0.25">
      <c r="A3" s="30"/>
      <c r="B3" s="29"/>
      <c r="C3" s="29"/>
      <c r="D3" s="1"/>
      <c r="E3" s="1"/>
      <c r="F3" s="1"/>
      <c r="G3" s="36"/>
      <c r="H3" s="1" t="s">
        <v>23</v>
      </c>
      <c r="I3" s="60">
        <v>1</v>
      </c>
      <c r="J3" s="37">
        <v>11022.627</v>
      </c>
      <c r="K3" s="37">
        <v>11022.627</v>
      </c>
      <c r="L3" s="37"/>
      <c r="M3" s="37"/>
    </row>
    <row r="4" spans="1:13" x14ac:dyDescent="0.25">
      <c r="A4" s="30"/>
      <c r="B4" s="29"/>
      <c r="C4" s="29"/>
      <c r="D4" s="1"/>
      <c r="E4" s="1"/>
      <c r="F4" s="1"/>
      <c r="G4" s="36"/>
      <c r="H4" s="1" t="s">
        <v>22</v>
      </c>
      <c r="I4" s="60">
        <v>3</v>
      </c>
      <c r="J4" s="37">
        <v>75158.264999999999</v>
      </c>
      <c r="K4" s="37">
        <v>225474.79499999998</v>
      </c>
      <c r="L4" s="37">
        <v>28543.838399999997</v>
      </c>
      <c r="M4" s="38">
        <v>266409.15839999996</v>
      </c>
    </row>
    <row r="5" spans="1:13" x14ac:dyDescent="0.25">
      <c r="A5" s="30"/>
      <c r="B5" s="1"/>
      <c r="C5" s="1"/>
      <c r="D5" s="1"/>
      <c r="E5" s="1"/>
      <c r="F5" s="1"/>
      <c r="G5" s="36"/>
      <c r="H5" s="1"/>
      <c r="I5" s="60"/>
      <c r="J5" s="37"/>
      <c r="K5" s="37"/>
      <c r="L5" s="37"/>
      <c r="M5" s="37"/>
    </row>
    <row r="6" spans="1:13" x14ac:dyDescent="0.25">
      <c r="A6" s="30">
        <v>9</v>
      </c>
      <c r="B6" s="1" t="s">
        <v>59</v>
      </c>
      <c r="C6" s="1" t="s">
        <v>60</v>
      </c>
      <c r="D6" s="1" t="s">
        <v>61</v>
      </c>
      <c r="E6" s="1" t="s">
        <v>62</v>
      </c>
      <c r="F6" s="1" t="s">
        <v>63</v>
      </c>
      <c r="G6" s="36">
        <v>42413</v>
      </c>
      <c r="H6" s="1" t="s">
        <v>22</v>
      </c>
      <c r="I6" s="60">
        <v>1</v>
      </c>
      <c r="J6" s="37">
        <v>75158.264999999999</v>
      </c>
      <c r="K6" s="37">
        <v>75158.264999999999</v>
      </c>
      <c r="L6" s="37"/>
      <c r="M6" s="37"/>
    </row>
    <row r="7" spans="1:13" x14ac:dyDescent="0.25">
      <c r="A7" s="30"/>
      <c r="B7" s="1"/>
      <c r="C7" s="1"/>
      <c r="D7" s="1"/>
      <c r="E7" s="1"/>
      <c r="F7" s="1"/>
      <c r="G7" s="36"/>
      <c r="H7" s="1" t="s">
        <v>18</v>
      </c>
      <c r="I7" s="60">
        <v>1</v>
      </c>
      <c r="J7" s="37">
        <v>432.13800000000003</v>
      </c>
      <c r="K7" s="37">
        <v>432.13800000000003</v>
      </c>
      <c r="L7" s="37">
        <v>9070.84836</v>
      </c>
      <c r="M7" s="37">
        <v>84661.251360000009</v>
      </c>
    </row>
    <row r="8" spans="1:13" x14ac:dyDescent="0.25">
      <c r="A8" s="30"/>
      <c r="B8" s="1"/>
      <c r="C8" s="1"/>
      <c r="D8" s="1"/>
      <c r="E8" s="1"/>
      <c r="F8" s="1"/>
      <c r="G8" s="36"/>
      <c r="H8" s="1"/>
      <c r="I8" s="60"/>
      <c r="J8" s="37"/>
      <c r="K8" s="37"/>
      <c r="L8" s="37"/>
      <c r="M8" s="37"/>
    </row>
    <row r="9" spans="1:13" x14ac:dyDescent="0.25">
      <c r="A9" s="30">
        <v>10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36">
        <v>42413</v>
      </c>
      <c r="H9" s="1" t="s">
        <v>19</v>
      </c>
      <c r="I9" s="60">
        <v>1</v>
      </c>
      <c r="J9" s="37">
        <v>539.17500000000007</v>
      </c>
      <c r="K9" s="37">
        <v>539.17500000000007</v>
      </c>
      <c r="L9" s="37"/>
      <c r="M9" s="37"/>
    </row>
    <row r="10" spans="1:13" x14ac:dyDescent="0.25">
      <c r="A10" s="30"/>
      <c r="B10" s="1"/>
      <c r="C10" s="1"/>
      <c r="D10" s="1"/>
      <c r="E10" s="1"/>
      <c r="F10" s="1"/>
      <c r="G10" s="36"/>
      <c r="H10" s="1" t="s">
        <v>21</v>
      </c>
      <c r="I10" s="60">
        <v>1</v>
      </c>
      <c r="J10" s="37">
        <v>130.87200000000001</v>
      </c>
      <c r="K10" s="37">
        <v>130.87200000000001</v>
      </c>
      <c r="L10" s="37"/>
      <c r="M10" s="37"/>
    </row>
    <row r="11" spans="1:13" x14ac:dyDescent="0.25">
      <c r="A11" s="30"/>
      <c r="B11" s="1"/>
      <c r="C11" s="1"/>
      <c r="D11" s="1"/>
      <c r="E11" s="1"/>
      <c r="F11" s="1"/>
      <c r="G11" s="36"/>
      <c r="H11" s="1" t="s">
        <v>23</v>
      </c>
      <c r="I11" s="60">
        <v>1</v>
      </c>
      <c r="J11" s="37">
        <v>11022.627</v>
      </c>
      <c r="K11" s="37">
        <v>11022.627</v>
      </c>
      <c r="L11" s="37">
        <v>1403.1208799999999</v>
      </c>
      <c r="M11" s="37">
        <v>13095.794880000001</v>
      </c>
    </row>
    <row r="13" spans="1:13" x14ac:dyDescent="0.25">
      <c r="A13" s="30">
        <v>10</v>
      </c>
      <c r="B13" s="1" t="s">
        <v>47</v>
      </c>
      <c r="C13" s="1" t="s">
        <v>48</v>
      </c>
      <c r="D13" s="1" t="s">
        <v>49</v>
      </c>
      <c r="E13" s="1" t="s">
        <v>50</v>
      </c>
      <c r="F13" s="1" t="s">
        <v>51</v>
      </c>
      <c r="G13" s="36">
        <v>42413</v>
      </c>
      <c r="H13" s="1" t="s">
        <v>19</v>
      </c>
      <c r="I13" s="60">
        <v>1</v>
      </c>
      <c r="J13" s="37">
        <v>539.17500000000007</v>
      </c>
      <c r="K13" s="37">
        <v>539.17500000000007</v>
      </c>
      <c r="L13" s="37"/>
      <c r="M13" s="37"/>
    </row>
    <row r="14" spans="1:13" x14ac:dyDescent="0.25">
      <c r="A14" s="30"/>
      <c r="B14" s="1"/>
      <c r="C14" s="1"/>
      <c r="D14" s="1"/>
      <c r="E14" s="1"/>
      <c r="F14" s="1"/>
      <c r="G14" s="36"/>
      <c r="H14" s="1" t="s">
        <v>21</v>
      </c>
      <c r="I14" s="60">
        <v>1</v>
      </c>
      <c r="J14" s="37">
        <v>130.87200000000001</v>
      </c>
      <c r="K14" s="37">
        <v>130.87200000000001</v>
      </c>
      <c r="L14" s="37"/>
      <c r="M14" s="37"/>
    </row>
    <row r="15" spans="1:13" x14ac:dyDescent="0.25">
      <c r="A15" s="30"/>
      <c r="B15" s="1"/>
      <c r="C15" s="1"/>
      <c r="D15" s="1"/>
      <c r="E15" s="1"/>
      <c r="F15" s="1"/>
      <c r="G15" s="36"/>
      <c r="H15" s="1" t="s">
        <v>23</v>
      </c>
      <c r="I15" s="60">
        <v>1</v>
      </c>
      <c r="J15" s="37">
        <v>11022.627</v>
      </c>
      <c r="K15" s="37">
        <v>11022.627</v>
      </c>
      <c r="L15" s="37">
        <v>1403.1208799999999</v>
      </c>
      <c r="M15" s="37">
        <v>13095.794880000001</v>
      </c>
    </row>
    <row r="16" spans="1:13" x14ac:dyDescent="0.25">
      <c r="A16" s="30"/>
      <c r="B16" s="1"/>
      <c r="C16" s="1"/>
      <c r="D16" s="1"/>
      <c r="E16" s="1"/>
      <c r="F16" s="1"/>
      <c r="G16" s="36"/>
      <c r="H16" s="1"/>
      <c r="I16" s="60"/>
      <c r="J16" s="37"/>
      <c r="K16" s="37"/>
      <c r="L16" s="37"/>
      <c r="M16" s="37"/>
    </row>
    <row r="17" spans="1:13" x14ac:dyDescent="0.25">
      <c r="A17" s="30">
        <v>11</v>
      </c>
      <c r="B17" s="1" t="s">
        <v>34</v>
      </c>
      <c r="C17" s="1" t="s">
        <v>44</v>
      </c>
      <c r="D17" s="1" t="s">
        <v>35</v>
      </c>
      <c r="E17" s="1" t="s">
        <v>45</v>
      </c>
      <c r="F17" s="1" t="s">
        <v>37</v>
      </c>
      <c r="G17" s="36">
        <v>42414</v>
      </c>
      <c r="H17" s="1" t="s">
        <v>20</v>
      </c>
      <c r="I17" s="60">
        <v>1</v>
      </c>
      <c r="J17" s="37">
        <v>683.94900000000007</v>
      </c>
      <c r="K17" s="37">
        <v>683.94900000000007</v>
      </c>
      <c r="L17" s="37"/>
      <c r="M17" s="37"/>
    </row>
    <row r="18" spans="1:13" x14ac:dyDescent="0.25">
      <c r="A18" s="30"/>
      <c r="B18" s="1"/>
      <c r="C18" s="1"/>
      <c r="D18" s="1"/>
      <c r="E18" s="1"/>
      <c r="F18" s="1"/>
      <c r="G18" s="36"/>
      <c r="H18" s="1" t="s">
        <v>18</v>
      </c>
      <c r="I18" s="60">
        <v>1</v>
      </c>
      <c r="J18" s="37">
        <v>432.13800000000003</v>
      </c>
      <c r="K18" s="37">
        <v>432.13800000000003</v>
      </c>
      <c r="L18" s="37"/>
      <c r="M18" s="37"/>
    </row>
    <row r="19" spans="1:13" x14ac:dyDescent="0.25">
      <c r="A19" s="30"/>
      <c r="B19" s="1"/>
      <c r="C19" s="1"/>
      <c r="D19" s="1"/>
      <c r="E19" s="1"/>
      <c r="F19" s="1"/>
      <c r="G19" s="36"/>
      <c r="H19" s="1" t="s">
        <v>21</v>
      </c>
      <c r="I19" s="60">
        <v>1</v>
      </c>
      <c r="J19" s="37">
        <v>130.87200000000001</v>
      </c>
      <c r="K19" s="37">
        <v>130.87200000000001</v>
      </c>
      <c r="L19" s="37"/>
      <c r="M19" s="37"/>
    </row>
    <row r="20" spans="1:13" x14ac:dyDescent="0.25">
      <c r="A20" s="30"/>
      <c r="B20" s="1"/>
      <c r="C20" s="1"/>
      <c r="D20" s="1"/>
      <c r="E20" s="1"/>
      <c r="F20" s="1"/>
      <c r="G20" s="36"/>
      <c r="H20" s="1" t="s">
        <v>22</v>
      </c>
      <c r="I20" s="60">
        <v>1</v>
      </c>
      <c r="J20" s="37">
        <v>75158.264999999999</v>
      </c>
      <c r="K20" s="37">
        <v>75158.264999999999</v>
      </c>
      <c r="L20" s="37">
        <v>9168.6268799999998</v>
      </c>
      <c r="M20" s="37">
        <v>85573.850879999998</v>
      </c>
    </row>
    <row r="21" spans="1:13" x14ac:dyDescent="0.25">
      <c r="A21" s="30"/>
      <c r="B21" s="1"/>
      <c r="C21" s="1"/>
      <c r="D21" s="1"/>
      <c r="E21" s="1"/>
      <c r="F21" s="1"/>
      <c r="G21" s="36"/>
      <c r="H21" s="1"/>
      <c r="I21" s="60"/>
      <c r="J21" s="37"/>
      <c r="K21" s="37"/>
      <c r="L21" s="37"/>
      <c r="M21" s="37"/>
    </row>
    <row r="22" spans="1:13" x14ac:dyDescent="0.25">
      <c r="A22" s="30">
        <v>12</v>
      </c>
      <c r="B22" s="1" t="s">
        <v>66</v>
      </c>
      <c r="C22" s="1" t="s">
        <v>67</v>
      </c>
      <c r="D22" s="1" t="s">
        <v>68</v>
      </c>
      <c r="E22" s="1" t="s">
        <v>36</v>
      </c>
      <c r="F22" s="1" t="s">
        <v>69</v>
      </c>
      <c r="G22" s="36">
        <v>42414</v>
      </c>
      <c r="H22" s="1" t="s">
        <v>18</v>
      </c>
      <c r="I22" s="60">
        <v>1</v>
      </c>
      <c r="J22" s="37">
        <v>432.13800000000003</v>
      </c>
      <c r="K22" s="37">
        <v>432.13800000000003</v>
      </c>
      <c r="L22" s="37"/>
      <c r="M22" s="37"/>
    </row>
    <row r="23" spans="1:13" x14ac:dyDescent="0.25">
      <c r="A23" s="30"/>
      <c r="B23" s="1"/>
      <c r="C23" s="1"/>
      <c r="D23" s="1"/>
      <c r="E23" s="1"/>
      <c r="F23" s="1"/>
      <c r="G23" s="36"/>
      <c r="H23" s="1" t="s">
        <v>20</v>
      </c>
      <c r="I23" s="60">
        <v>1</v>
      </c>
      <c r="J23" s="37">
        <v>683.94900000000007</v>
      </c>
      <c r="K23" s="37">
        <v>683.94900000000007</v>
      </c>
      <c r="L23" s="37">
        <v>133.93044</v>
      </c>
      <c r="M23" s="37">
        <v>1250.0174400000001</v>
      </c>
    </row>
  </sheetData>
  <sortState ref="R1:R1048576">
    <sortCondition ref="R1"/>
  </sortState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INICIO">
                <anchor>
                  <from>
                    <xdr:col>3</xdr:col>
                    <xdr:colOff>2181225</xdr:colOff>
                    <xdr:row>0</xdr:row>
                    <xdr:rowOff>47625</xdr:rowOff>
                  </from>
                  <to>
                    <xdr:col>3</xdr:col>
                    <xdr:colOff>2695575</xdr:colOff>
                    <xdr:row>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0]!Factura">
                <anchor>
                  <from>
                    <xdr:col>3</xdr:col>
                    <xdr:colOff>28575</xdr:colOff>
                    <xdr:row>0</xdr:row>
                    <xdr:rowOff>47625</xdr:rowOff>
                  </from>
                  <to>
                    <xdr:col>3</xdr:col>
                    <xdr:colOff>676275</xdr:colOff>
                    <xdr:row>0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7"/>
  <sheetViews>
    <sheetView workbookViewId="0">
      <selection activeCell="J18" sqref="J18"/>
    </sheetView>
  </sheetViews>
  <sheetFormatPr baseColWidth="10" defaultRowHeight="15" x14ac:dyDescent="0.25"/>
  <cols>
    <col min="1" max="1" width="14.140625" customWidth="1"/>
    <col min="2" max="2" width="34.85546875" customWidth="1"/>
    <col min="3" max="3" width="40.7109375" customWidth="1"/>
    <col min="4" max="4" width="28.7109375" customWidth="1"/>
    <col min="5" max="5" width="14" customWidth="1"/>
    <col min="6" max="6" width="13.7109375" customWidth="1"/>
  </cols>
  <sheetData>
    <row r="1" spans="1:14" ht="56.25" x14ac:dyDescent="0.25">
      <c r="A1" s="39" t="s">
        <v>1</v>
      </c>
      <c r="B1" s="40" t="s">
        <v>28</v>
      </c>
      <c r="C1" s="40" t="s">
        <v>3</v>
      </c>
      <c r="D1" s="40" t="s">
        <v>24</v>
      </c>
      <c r="E1" s="40" t="s">
        <v>25</v>
      </c>
      <c r="F1" s="40" t="s">
        <v>26</v>
      </c>
      <c r="G1" s="40" t="s">
        <v>31</v>
      </c>
      <c r="H1" s="39" t="s">
        <v>1</v>
      </c>
      <c r="I1" s="40" t="s">
        <v>28</v>
      </c>
      <c r="J1" s="40" t="s">
        <v>3</v>
      </c>
      <c r="K1" s="40" t="s">
        <v>24</v>
      </c>
      <c r="L1" s="40" t="s">
        <v>25</v>
      </c>
      <c r="M1" s="40" t="s">
        <v>26</v>
      </c>
      <c r="N1" s="40" t="s">
        <v>31</v>
      </c>
    </row>
    <row r="2" spans="1:14" x14ac:dyDescent="0.25">
      <c r="A2" s="41" t="s">
        <v>38</v>
      </c>
      <c r="B2" s="42" t="s">
        <v>39</v>
      </c>
      <c r="C2" s="42" t="s">
        <v>40</v>
      </c>
      <c r="D2" s="29" t="s">
        <v>41</v>
      </c>
      <c r="E2" s="29" t="s">
        <v>42</v>
      </c>
      <c r="F2" s="29" t="s">
        <v>43</v>
      </c>
      <c r="G2" s="43">
        <v>41830</v>
      </c>
      <c r="H2" s="41" t="s">
        <v>38</v>
      </c>
      <c r="I2" s="42" t="s">
        <v>39</v>
      </c>
      <c r="J2" s="42" t="s">
        <v>40</v>
      </c>
      <c r="K2" s="29" t="s">
        <v>41</v>
      </c>
      <c r="L2" s="29" t="s">
        <v>42</v>
      </c>
      <c r="M2" s="29" t="s">
        <v>43</v>
      </c>
      <c r="N2" s="43">
        <v>41830</v>
      </c>
    </row>
    <row r="3" spans="1:14" x14ac:dyDescent="0.25">
      <c r="A3" s="44" t="s">
        <v>34</v>
      </c>
      <c r="B3" s="29" t="s">
        <v>44</v>
      </c>
      <c r="C3" s="29" t="s">
        <v>35</v>
      </c>
      <c r="D3" s="29" t="s">
        <v>45</v>
      </c>
      <c r="E3" s="29" t="s">
        <v>37</v>
      </c>
      <c r="F3" s="29" t="s">
        <v>46</v>
      </c>
      <c r="G3" s="43">
        <v>42070</v>
      </c>
      <c r="H3" s="44" t="s">
        <v>34</v>
      </c>
      <c r="I3" s="29" t="s">
        <v>44</v>
      </c>
      <c r="J3" s="29" t="s">
        <v>35</v>
      </c>
      <c r="K3" s="29" t="s">
        <v>45</v>
      </c>
      <c r="L3" s="29" t="s">
        <v>37</v>
      </c>
      <c r="M3" s="29" t="s">
        <v>46</v>
      </c>
      <c r="N3" s="43">
        <v>42070</v>
      </c>
    </row>
    <row r="4" spans="1:14" x14ac:dyDescent="0.25">
      <c r="A4" s="1" t="s">
        <v>66</v>
      </c>
      <c r="B4" s="1" t="s">
        <v>67</v>
      </c>
      <c r="C4" s="1" t="s">
        <v>68</v>
      </c>
      <c r="D4" s="1" t="s">
        <v>36</v>
      </c>
      <c r="E4" s="1" t="s">
        <v>69</v>
      </c>
      <c r="F4" s="1" t="s">
        <v>70</v>
      </c>
      <c r="G4" s="1" t="s">
        <v>71</v>
      </c>
      <c r="H4" s="1" t="s">
        <v>66</v>
      </c>
      <c r="I4" s="1" t="s">
        <v>67</v>
      </c>
      <c r="J4" s="1" t="s">
        <v>68</v>
      </c>
      <c r="K4" s="1" t="s">
        <v>36</v>
      </c>
      <c r="L4" s="1" t="s">
        <v>69</v>
      </c>
      <c r="M4" s="1" t="s">
        <v>70</v>
      </c>
      <c r="N4" s="1" t="s">
        <v>71</v>
      </c>
    </row>
    <row r="5" spans="1:14" x14ac:dyDescent="0.25">
      <c r="A5" s="41" t="s">
        <v>47</v>
      </c>
      <c r="B5" s="42" t="s">
        <v>48</v>
      </c>
      <c r="C5" s="42" t="s">
        <v>49</v>
      </c>
      <c r="D5" s="29" t="s">
        <v>50</v>
      </c>
      <c r="E5" s="29" t="s">
        <v>51</v>
      </c>
      <c r="F5" s="29" t="s">
        <v>52</v>
      </c>
      <c r="G5" s="43">
        <v>41950</v>
      </c>
      <c r="H5" s="41" t="s">
        <v>47</v>
      </c>
      <c r="I5" s="42" t="s">
        <v>48</v>
      </c>
      <c r="J5" s="42" t="s">
        <v>49</v>
      </c>
      <c r="K5" s="29" t="s">
        <v>50</v>
      </c>
      <c r="L5" s="29" t="s">
        <v>51</v>
      </c>
      <c r="M5" s="29" t="s">
        <v>52</v>
      </c>
      <c r="N5" s="43">
        <v>41950</v>
      </c>
    </row>
    <row r="6" spans="1:14" x14ac:dyDescent="0.25">
      <c r="A6" s="41" t="s">
        <v>53</v>
      </c>
      <c r="B6" s="42" t="s">
        <v>54</v>
      </c>
      <c r="C6" s="42" t="s">
        <v>55</v>
      </c>
      <c r="D6" s="29" t="s">
        <v>56</v>
      </c>
      <c r="E6" s="29" t="s">
        <v>57</v>
      </c>
      <c r="F6" s="29" t="s">
        <v>58</v>
      </c>
      <c r="G6" s="43">
        <v>41890</v>
      </c>
      <c r="H6" s="41" t="s">
        <v>53</v>
      </c>
      <c r="I6" s="42" t="s">
        <v>54</v>
      </c>
      <c r="J6" s="42" t="s">
        <v>55</v>
      </c>
      <c r="K6" s="29" t="s">
        <v>56</v>
      </c>
      <c r="L6" s="29" t="s">
        <v>57</v>
      </c>
      <c r="M6" s="29" t="s">
        <v>58</v>
      </c>
      <c r="N6" s="43">
        <v>41890</v>
      </c>
    </row>
    <row r="7" spans="1:14" x14ac:dyDescent="0.25">
      <c r="A7" s="41" t="s">
        <v>59</v>
      </c>
      <c r="B7" s="42" t="s">
        <v>60</v>
      </c>
      <c r="C7" s="42" t="s">
        <v>61</v>
      </c>
      <c r="D7" s="29" t="s">
        <v>62</v>
      </c>
      <c r="E7" s="29" t="s">
        <v>63</v>
      </c>
      <c r="F7" s="29" t="s">
        <v>64</v>
      </c>
      <c r="G7" s="45" t="s">
        <v>0</v>
      </c>
      <c r="H7" s="41" t="s">
        <v>59</v>
      </c>
      <c r="I7" s="42" t="s">
        <v>60</v>
      </c>
      <c r="J7" s="42" t="s">
        <v>61</v>
      </c>
      <c r="K7" s="29" t="s">
        <v>62</v>
      </c>
      <c r="L7" s="29" t="s">
        <v>63</v>
      </c>
      <c r="M7" s="29" t="s">
        <v>64</v>
      </c>
      <c r="N7" s="45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Factura</vt:lpstr>
      <vt:lpstr>Copias_Factura</vt:lpstr>
      <vt:lpstr>Filtro!Área_de_extracción</vt:lpstr>
      <vt:lpstr>cosa</vt:lpstr>
      <vt:lpstr>Filtro!Criterios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JoaoMarq</dc:creator>
  <cp:lastModifiedBy>Yo Mismo</cp:lastModifiedBy>
  <cp:lastPrinted>2016-02-13T22:54:08Z</cp:lastPrinted>
  <dcterms:created xsi:type="dcterms:W3CDTF">2015-02-01T02:34:45Z</dcterms:created>
  <dcterms:modified xsi:type="dcterms:W3CDTF">2016-06-29T01:15:13Z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d1f9afc0-adcd-4e7d-9e93-462ee152d8f1</vt:lpwstr>
  </property>
</Properties>
</file>