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55" tabRatio="356" activeTab="0"/>
  </bookViews>
  <sheets>
    <sheet name="Menu" sheetId="1" r:id="rId1"/>
    <sheet name="Temp" sheetId="2" state="hidden" r:id="rId2"/>
    <sheet name="Trab" sheetId="3" state="hidden" r:id="rId3"/>
    <sheet name="Artesanos" sheetId="4" r:id="rId4"/>
    <sheet name="Presupuesto" sheetId="5" state="hidden" r:id="rId5"/>
    <sheet name="Cat" sheetId="6" state="hidden" r:id="rId6"/>
    <sheet name="Cat Prov" sheetId="7" state="hidden" r:id="rId7"/>
    <sheet name="Estructura" sheetId="8" r:id="rId8"/>
    <sheet name="RelArt" sheetId="9" state="hidden" r:id="rId9"/>
    <sheet name="RelPre" sheetId="10" state="hidden" r:id="rId10"/>
  </sheets>
  <definedNames>
    <definedName name="aop">'Trab'!$E$34</definedName>
    <definedName name="_xlnm.Print_Area" localSheetId="3">'Artesanos'!$A$1:$H$123</definedName>
    <definedName name="_xlnm.Print_Area" localSheetId="0">'Menu'!$A$1:$J$139</definedName>
    <definedName name="_xlnm.Print_Area" localSheetId="4">'Presupuesto'!$A$1:$H$40</definedName>
    <definedName name="ch">'Menu'!$I$9</definedName>
    <definedName name="cta">'Trab'!$D$34</definedName>
    <definedName name="Fecha1">'Menu'!$D$9</definedName>
    <definedName name="Fecha2">'Presupuesto'!$F$2</definedName>
    <definedName name="prov">'Cat Prov'!$C$7:$C$410</definedName>
    <definedName name="Ruta">'Menu'!$F$6</definedName>
    <definedName name="T">'Menu'!$B$23</definedName>
    <definedName name="_xlnm.Print_Titles" localSheetId="5">'Cat'!$1:$5</definedName>
    <definedName name="_xlnm.Print_Titles" localSheetId="6">'Cat Prov'!$1:$5</definedName>
  </definedNames>
  <calcPr fullCalcOnLoad="1"/>
</workbook>
</file>

<file path=xl/sharedStrings.xml><?xml version="1.0" encoding="utf-8"?>
<sst xmlns="http://schemas.openxmlformats.org/spreadsheetml/2006/main" count="8802" uniqueCount="2659">
  <si>
    <t>BANCOS</t>
  </si>
  <si>
    <t>BANCOMER</t>
  </si>
  <si>
    <t xml:space="preserve"> </t>
  </si>
  <si>
    <t>C</t>
  </si>
  <si>
    <t>ACTIVO</t>
  </si>
  <si>
    <t>Computación en Acción, S.A. de C.V.</t>
  </si>
  <si>
    <t>ContPAQ NG</t>
  </si>
  <si>
    <t>Estructura del archivo</t>
  </si>
  <si>
    <t>Pólizas</t>
  </si>
  <si>
    <t>Tipo</t>
  </si>
  <si>
    <t>Nombre</t>
  </si>
  <si>
    <t>Longitud</t>
  </si>
  <si>
    <t>Formato</t>
  </si>
  <si>
    <t>Alineación</t>
  </si>
  <si>
    <t>E</t>
  </si>
  <si>
    <t>poliza.1</t>
  </si>
  <si>
    <t>P</t>
  </si>
  <si>
    <t>S</t>
  </si>
  <si>
    <t>A</t>
  </si>
  <si>
    <t>Fecha</t>
  </si>
  <si>
    <t>yyyyMMdd</t>
  </si>
  <si>
    <t>TipoPol</t>
  </si>
  <si>
    <t>Folio</t>
  </si>
  <si>
    <t>Clase</t>
  </si>
  <si>
    <t>R</t>
  </si>
  <si>
    <t>IdDiario</t>
  </si>
  <si>
    <t>Concepto</t>
  </si>
  <si>
    <t>SistOrig</t>
  </si>
  <si>
    <t>Impresa</t>
  </si>
  <si>
    <t>1,0</t>
  </si>
  <si>
    <t>Ajuste</t>
  </si>
  <si>
    <t>movtopoliza.1</t>
  </si>
  <si>
    <t>M</t>
  </si>
  <si>
    <t>IdCuenta</t>
  </si>
  <si>
    <t>Referencia</t>
  </si>
  <si>
    <t>TipoMovto</t>
  </si>
  <si>
    <t>Importe</t>
  </si>
  <si>
    <t>ImporteME</t>
  </si>
  <si>
    <t>IdSegNeg</t>
  </si>
  <si>
    <t>causacion.2</t>
  </si>
  <si>
    <t>D</t>
  </si>
  <si>
    <t>IVATasa15NoAcred</t>
  </si>
  <si>
    <t>IVATasa10NoAcred</t>
  </si>
  <si>
    <t>IETU</t>
  </si>
  <si>
    <t>Modificado</t>
  </si>
  <si>
    <t>Origen</t>
  </si>
  <si>
    <t>causacion.3</t>
  </si>
  <si>
    <t>IdConceptoIETU</t>
  </si>
  <si>
    <t>causacion.1</t>
  </si>
  <si>
    <t>TotTasa15</t>
  </si>
  <si>
    <t>BaseTasa15</t>
  </si>
  <si>
    <t>IVATasa15</t>
  </si>
  <si>
    <t>TotTasa10</t>
  </si>
  <si>
    <t>BaseTasa10</t>
  </si>
  <si>
    <t>IVATasa10</t>
  </si>
  <si>
    <t>TotTasa0</t>
  </si>
  <si>
    <t>BaseTasa0</t>
  </si>
  <si>
    <t>TotTasaExento</t>
  </si>
  <si>
    <t>BaseTasaExento</t>
  </si>
  <si>
    <t>TotOtraTasa</t>
  </si>
  <si>
    <t>BaseOtraTasa</t>
  </si>
  <si>
    <t>IVAOtraTasa</t>
  </si>
  <si>
    <t>ISRRetenido</t>
  </si>
  <si>
    <t>TotOtros</t>
  </si>
  <si>
    <t>IVARetenido</t>
  </si>
  <si>
    <t>Captado</t>
  </si>
  <si>
    <t>NoCausar</t>
  </si>
  <si>
    <t>periodocausacion.1</t>
  </si>
  <si>
    <t>EjercicioAsignado</t>
  </si>
  <si>
    <t>PeriodoAsignado</t>
  </si>
  <si>
    <t>devolucion.2</t>
  </si>
  <si>
    <t>W</t>
  </si>
  <si>
    <t>IETUDeducible</t>
  </si>
  <si>
    <t>IETUModificado</t>
  </si>
  <si>
    <t>W2</t>
  </si>
  <si>
    <t>IETUAcreditable</t>
  </si>
  <si>
    <t>devolucion.1</t>
  </si>
  <si>
    <t>V</t>
  </si>
  <si>
    <t>IdProveedor</t>
  </si>
  <si>
    <t>ImpTotal</t>
  </si>
  <si>
    <t>PorIVA</t>
  </si>
  <si>
    <t>ImpBase</t>
  </si>
  <si>
    <t>ImpIVA</t>
  </si>
  <si>
    <t>CausaIVA</t>
  </si>
  <si>
    <t>ExentoIVA</t>
  </si>
  <si>
    <t>Serie</t>
  </si>
  <si>
    <t>OtrosImptos</t>
  </si>
  <si>
    <t>ImpSinRet</t>
  </si>
  <si>
    <t>GranTotal</t>
  </si>
  <si>
    <t>IVAPagNoAcred</t>
  </si>
  <si>
    <t>Poliza</t>
  </si>
  <si>
    <t>Tipo Pol</t>
  </si>
  <si>
    <t>Diario</t>
  </si>
  <si>
    <t xml:space="preserve">P </t>
  </si>
  <si>
    <t xml:space="preserve">P  20110101    3         1 1 0          RITA MARIA CALAN TUYUB                                                                               11 0 0 </t>
  </si>
  <si>
    <t xml:space="preserve">M  11100020000                    1          0 5673.27              0          0.0                  RITA MARIA ,COMPRA 599                                                                                    </t>
  </si>
  <si>
    <t xml:space="preserve">M  21010030025                    1          1 5673.27              0          0.0                  RITA MARIA ,COMPRA 599                                                                                    </t>
  </si>
  <si>
    <t xml:space="preserve">M </t>
  </si>
  <si>
    <t>CONTPAQ i</t>
  </si>
  <si>
    <t>INEFAAC</t>
  </si>
  <si>
    <t>Hoja:      1</t>
  </si>
  <si>
    <t>Fecha: 29/Ago/2011</t>
  </si>
  <si>
    <t>N o m b r e</t>
  </si>
  <si>
    <t>1000-000-0000</t>
  </si>
  <si>
    <t>1100-000-0000</t>
  </si>
  <si>
    <t>CIRCULANTE</t>
  </si>
  <si>
    <t>1101-000-0000</t>
  </si>
  <si>
    <t>CAJA</t>
  </si>
  <si>
    <t>1101-001-0000</t>
  </si>
  <si>
    <t>FONDOS FIJOS</t>
  </si>
  <si>
    <t>1101-001-0001</t>
  </si>
  <si>
    <t>MALDONADO TZEC OTILIA SOLEDAD</t>
  </si>
  <si>
    <t>1101-001-0005</t>
  </si>
  <si>
    <t>mirna angulo balan</t>
  </si>
  <si>
    <t>1101-001-0006</t>
  </si>
  <si>
    <t>Aguilera colli guadalupe</t>
  </si>
  <si>
    <t>1101-001-0002</t>
  </si>
  <si>
    <t>gil sierra fatima</t>
  </si>
  <si>
    <t>1101-001-0003</t>
  </si>
  <si>
    <t>juan jose casanova isaac</t>
  </si>
  <si>
    <t>1101-001-0004</t>
  </si>
  <si>
    <t>martha narvaez geronimo</t>
  </si>
  <si>
    <t>1102-000-0000</t>
  </si>
  <si>
    <t>1102-001-0000</t>
  </si>
  <si>
    <t>BANCO INTERNACIONAL , S.A</t>
  </si>
  <si>
    <t>1102-001-0001</t>
  </si>
  <si>
    <t>cta.04021592795</t>
  </si>
  <si>
    <t>1102-001-0002</t>
  </si>
  <si>
    <t>cta.04021718762</t>
  </si>
  <si>
    <t>1102-001-0003</t>
  </si>
  <si>
    <t>cta.04021592787</t>
  </si>
  <si>
    <t>1102-001-0004</t>
  </si>
  <si>
    <t>cta-04037828456 bazar</t>
  </si>
  <si>
    <t>1102-002-0000</t>
  </si>
  <si>
    <t xml:space="preserve">BANCO SCOTIANBANK INVERLAT S.A </t>
  </si>
  <si>
    <t>1102-002-0001</t>
  </si>
  <si>
    <t>CTA-607002</t>
  </si>
  <si>
    <t>1102-002-0002</t>
  </si>
  <si>
    <t>CTA607010</t>
  </si>
  <si>
    <t>1102-002-0003</t>
  </si>
  <si>
    <t>CTA-606855</t>
  </si>
  <si>
    <t>1102-002-0004</t>
  </si>
  <si>
    <t>CTA-606863</t>
  </si>
  <si>
    <t>1102-003-0000</t>
  </si>
  <si>
    <t>BANCO BANCOMER</t>
  </si>
  <si>
    <t>1102-003-0001</t>
  </si>
  <si>
    <t>'0158728798 FORANEA-AERO BANCOMER</t>
  </si>
  <si>
    <t>1102-003-0002</t>
  </si>
  <si>
    <t>'159826491 TARJETAS BANCOMER</t>
  </si>
  <si>
    <t>1102-003-0003</t>
  </si>
  <si>
    <t>'165151481 BANCOMER ARTESANO</t>
  </si>
  <si>
    <t>1102-003-0004</t>
  </si>
  <si>
    <t>'174071565 BANCOMER</t>
  </si>
  <si>
    <t>1102-004-0000</t>
  </si>
  <si>
    <t>1102-004-0001</t>
  </si>
  <si>
    <t>'179268251 ARTESANO</t>
  </si>
  <si>
    <t>1102-004-0002</t>
  </si>
  <si>
    <t>'179267875 SUBSIDIO</t>
  </si>
  <si>
    <t>1102-004-0003</t>
  </si>
  <si>
    <t>179268650 BAZAR</t>
  </si>
  <si>
    <t>1102-004-0004</t>
  </si>
  <si>
    <t>'179269126 TARJETAS</t>
  </si>
  <si>
    <t>1103-000-0000</t>
  </si>
  <si>
    <t>CLIENTES</t>
  </si>
  <si>
    <t>1103-001-0000</t>
  </si>
  <si>
    <t>1103-001-0001</t>
  </si>
  <si>
    <t>asociacion gilberto a.c.</t>
  </si>
  <si>
    <t>1103-001-0002</t>
  </si>
  <si>
    <t>aguilera colli guadalupe</t>
  </si>
  <si>
    <t>1103-001-0005</t>
  </si>
  <si>
    <t>asociacion campechanias</t>
  </si>
  <si>
    <t>1103-001-0007</t>
  </si>
  <si>
    <t>artesanias paliceñas s de rl</t>
  </si>
  <si>
    <t>1103-001-0008</t>
  </si>
  <si>
    <t>artesanias daniela s de rl</t>
  </si>
  <si>
    <t>1103-001-0009</t>
  </si>
  <si>
    <t>Ac ortiz elizabeth</t>
  </si>
  <si>
    <t>1103-001-0010</t>
  </si>
  <si>
    <t>avando chavarria merly gpe</t>
  </si>
  <si>
    <t>1103-001-0011</t>
  </si>
  <si>
    <t>asociacion artesanal everardo</t>
  </si>
  <si>
    <t>1103-001-0012</t>
  </si>
  <si>
    <t>ADMINISTRACION PORTUARIA</t>
  </si>
  <si>
    <t>1103-001-0003</t>
  </si>
  <si>
    <t>amfar</t>
  </si>
  <si>
    <t>1103-001-0004</t>
  </si>
  <si>
    <t>alcala nidia</t>
  </si>
  <si>
    <t>1103-001-0006</t>
  </si>
  <si>
    <t>aeropuerto sucursal</t>
  </si>
  <si>
    <t>1103-002-0000</t>
  </si>
  <si>
    <t>B</t>
  </si>
  <si>
    <t>1103-002-0002</t>
  </si>
  <si>
    <t>beltran centeno elma de la cruz</t>
  </si>
  <si>
    <t>1103-002-0003</t>
  </si>
  <si>
    <t>bazar artesanal</t>
  </si>
  <si>
    <t>1103-002-0004</t>
  </si>
  <si>
    <t>SUC BANCOMER</t>
  </si>
  <si>
    <t>1103-002-0001</t>
  </si>
  <si>
    <t>Botella ofelia</t>
  </si>
  <si>
    <t>1103-003-0000</t>
  </si>
  <si>
    <t>1103-003-0001</t>
  </si>
  <si>
    <t>CADENA COMERCIAL OXXO S.A DE C.V</t>
  </si>
  <si>
    <t>1103-003-0002</t>
  </si>
  <si>
    <t>colegio de arquitectos</t>
  </si>
  <si>
    <t>1103-003-0005</t>
  </si>
  <si>
    <t>Camara nac de la ind del t</t>
  </si>
  <si>
    <t>1103-003-0006</t>
  </si>
  <si>
    <t>centro de atencion y formacion</t>
  </si>
  <si>
    <t>1103-003-0007</t>
  </si>
  <si>
    <t>Centro empresarial de camp</t>
  </si>
  <si>
    <t>1103-003-0003</t>
  </si>
  <si>
    <t>comision nacional del agua</t>
  </si>
  <si>
    <t>1103-003-0004</t>
  </si>
  <si>
    <t>campechana de exportacion</t>
  </si>
  <si>
    <t>1103-004-0000</t>
  </si>
  <si>
    <t>1103-004-0002</t>
  </si>
  <si>
    <t>domingo morales juana</t>
  </si>
  <si>
    <t>1103-004-0003</t>
  </si>
  <si>
    <t>DIAZ RIVAS TERESA</t>
  </si>
  <si>
    <t>1103-004-0004</t>
  </si>
  <si>
    <t>DISTRIBUIDORA DE SUMINISTROS</t>
  </si>
  <si>
    <t>1103-004-0001</t>
  </si>
  <si>
    <t>de angoita maria teresa</t>
  </si>
  <si>
    <t>1103-005-0000</t>
  </si>
  <si>
    <t>1103-005-0001</t>
  </si>
  <si>
    <t>el pregonero campechano s</t>
  </si>
  <si>
    <t>1103-006-0000</t>
  </si>
  <si>
    <t>F</t>
  </si>
  <si>
    <t>1103-006-0001</t>
  </si>
  <si>
    <t>fundacion para el desarrollo rural</t>
  </si>
  <si>
    <t>1103-006-0002</t>
  </si>
  <si>
    <t>fondo estatal de fomento industrial</t>
  </si>
  <si>
    <t>1103-006-0003</t>
  </si>
  <si>
    <t>ferrer g jose alberto</t>
  </si>
  <si>
    <t>1103-016-0004</t>
  </si>
  <si>
    <t>OFELIA DE RAFFUL</t>
  </si>
  <si>
    <t>1103-007-0000</t>
  </si>
  <si>
    <t>G</t>
  </si>
  <si>
    <t>1103-007-0001</t>
  </si>
  <si>
    <t>1103-007-0002</t>
  </si>
  <si>
    <t>gutierrez brito guadalupe</t>
  </si>
  <si>
    <t>1103-007-0003</t>
  </si>
  <si>
    <t>gob del estado</t>
  </si>
  <si>
    <t>1103-007-0004</t>
  </si>
  <si>
    <t>gonzales rodriguez atziri</t>
  </si>
  <si>
    <t>1103-007-0006</t>
  </si>
  <si>
    <t>gpo campechanisimo flor</t>
  </si>
  <si>
    <t>1103-007-0007</t>
  </si>
  <si>
    <t>gonzalez orozco irma susana</t>
  </si>
  <si>
    <t>1103-007-0008</t>
  </si>
  <si>
    <t>guerrero esperanzas</t>
  </si>
  <si>
    <t>1103-007-0009</t>
  </si>
  <si>
    <t>GRUPO POR SELVA</t>
  </si>
  <si>
    <t>1103-007-0050</t>
  </si>
  <si>
    <t>gomes chi jose luis</t>
  </si>
  <si>
    <t>1103-019-0002</t>
  </si>
  <si>
    <t>rosado canche yolanda</t>
  </si>
  <si>
    <t>1103-008-0000</t>
  </si>
  <si>
    <t>H</t>
  </si>
  <si>
    <t>1103-008-0001</t>
  </si>
  <si>
    <t>herrera c mari del rosario</t>
  </si>
  <si>
    <t>1103-008-0002</t>
  </si>
  <si>
    <t xml:space="preserve">helen van der </t>
  </si>
  <si>
    <t>1103-008-0003</t>
  </si>
  <si>
    <t>hotelera maya</t>
  </si>
  <si>
    <t>1103-008-0004</t>
  </si>
  <si>
    <t xml:space="preserve">HOGAR CASUAL S.A </t>
  </si>
  <si>
    <t>1103-009-0000</t>
  </si>
  <si>
    <t>I</t>
  </si>
  <si>
    <t>1103-009-0001</t>
  </si>
  <si>
    <t>infonavit</t>
  </si>
  <si>
    <t>1103-009-0002</t>
  </si>
  <si>
    <t>instituto de cultura</t>
  </si>
  <si>
    <t>1103-009-0007</t>
  </si>
  <si>
    <t>Instituto del deporte</t>
  </si>
  <si>
    <t>1103-009-0003</t>
  </si>
  <si>
    <t>intituto de la mujer</t>
  </si>
  <si>
    <t>1103-009-0004</t>
  </si>
  <si>
    <t>instituto tec del mar</t>
  </si>
  <si>
    <t>1103-009-0005</t>
  </si>
  <si>
    <t>instituto electoral</t>
  </si>
  <si>
    <t>1103-009-0006</t>
  </si>
  <si>
    <t>instituto de serv descentralizado</t>
  </si>
  <si>
    <t>1103-010-0000</t>
  </si>
  <si>
    <t>J</t>
  </si>
  <si>
    <t>1103-010-0001</t>
  </si>
  <si>
    <t>Jac fashion s.a de c.v</t>
  </si>
  <si>
    <t>1103-010-0002</t>
  </si>
  <si>
    <t>jimenez montoya valerio</t>
  </si>
  <si>
    <t>1103-011-0001</t>
  </si>
  <si>
    <t>keleher vania</t>
  </si>
  <si>
    <t>1103-012-0000</t>
  </si>
  <si>
    <t>L</t>
  </si>
  <si>
    <t>1103-012-0001</t>
  </si>
  <si>
    <t>La trinidad de santa cruz</t>
  </si>
  <si>
    <t>1103-012-0002</t>
  </si>
  <si>
    <t>las margaritas s de r.l. m.i</t>
  </si>
  <si>
    <t>1103-013-0000</t>
  </si>
  <si>
    <t>1103-013-0001</t>
  </si>
  <si>
    <t>mendez cordova manuel</t>
  </si>
  <si>
    <t>1103-013-0002</t>
  </si>
  <si>
    <t>municipio de campeche</t>
  </si>
  <si>
    <t>1103-013-0003</t>
  </si>
  <si>
    <t>maldonado tzec otilia</t>
  </si>
  <si>
    <t>1103-013-0004</t>
  </si>
  <si>
    <t>manzanilla perez guadalupe</t>
  </si>
  <si>
    <t>1103-013-0005</t>
  </si>
  <si>
    <t>martinez cahuich ana lidia</t>
  </si>
  <si>
    <t>1103-013-0006</t>
  </si>
  <si>
    <t>manzanilla perez jorge</t>
  </si>
  <si>
    <t>1103-013-0007</t>
  </si>
  <si>
    <t>martinez victor</t>
  </si>
  <si>
    <t>1103-013-0008</t>
  </si>
  <si>
    <t>morales  bautista yuridia</t>
  </si>
  <si>
    <t>1103-013-0009</t>
  </si>
  <si>
    <t>monterrey instituto</t>
  </si>
  <si>
    <t>1103-014-0000</t>
  </si>
  <si>
    <t>N</t>
  </si>
  <si>
    <t>1103-014-0001</t>
  </si>
  <si>
    <t>nahum omar marquez</t>
  </si>
  <si>
    <t>1103-014-0002</t>
  </si>
  <si>
    <t>nadal burgos miguel</t>
  </si>
  <si>
    <t>1103-014-0003</t>
  </si>
  <si>
    <t>narvaez geronimo deysi</t>
  </si>
  <si>
    <t>1103-014-0004</t>
  </si>
  <si>
    <t>nadal chuc mario</t>
  </si>
  <si>
    <t>1103-016-0000</t>
  </si>
  <si>
    <t>O</t>
  </si>
  <si>
    <t>1103-016-0002</t>
  </si>
  <si>
    <t>ORGANIZACION IDEALIZACION DE R.L CV</t>
  </si>
  <si>
    <t>1103-016-0001</t>
  </si>
  <si>
    <t>operadora la caleta</t>
  </si>
  <si>
    <t>1103-017-0000</t>
  </si>
  <si>
    <t>1103-017-0001</t>
  </si>
  <si>
    <t>poder legislativo</t>
  </si>
  <si>
    <t>1103-017-0004</t>
  </si>
  <si>
    <t>piña roberto</t>
  </si>
  <si>
    <t>1103-017-0005</t>
  </si>
  <si>
    <t>plan resort ,sa,de c,v</t>
  </si>
  <si>
    <t>1103-017-0006</t>
  </si>
  <si>
    <t>PUY CASTILLO VIDA SULEMA</t>
  </si>
  <si>
    <t>1103-017-0002</t>
  </si>
  <si>
    <t>poder judicial</t>
  </si>
  <si>
    <t>1103-017-0003</t>
  </si>
  <si>
    <t>promotora xel ha</t>
  </si>
  <si>
    <t>1103-019-0000</t>
  </si>
  <si>
    <t>1103-019-0001</t>
  </si>
  <si>
    <t>Robles caraveo juan carlos</t>
  </si>
  <si>
    <t>1103-019-0003</t>
  </si>
  <si>
    <t>ramirez carlos</t>
  </si>
  <si>
    <t>1103-020-0000</t>
  </si>
  <si>
    <t>1103-020-0001</t>
  </si>
  <si>
    <t>secretaria de turismo</t>
  </si>
  <si>
    <t>1103-020-0002</t>
  </si>
  <si>
    <t>secud</t>
  </si>
  <si>
    <t>1103-020-0003</t>
  </si>
  <si>
    <t>sefico</t>
  </si>
  <si>
    <t>1103-020-0004</t>
  </si>
  <si>
    <t>sistema para el desarrollo integral de la familia</t>
  </si>
  <si>
    <t>1103-020-0005</t>
  </si>
  <si>
    <t>secretaria de finanzas y administración</t>
  </si>
  <si>
    <t>1103-020-0006</t>
  </si>
  <si>
    <t>secretaria de la contraloria</t>
  </si>
  <si>
    <t>1103-020-0007</t>
  </si>
  <si>
    <t>secretaria de gobierno</t>
  </si>
  <si>
    <t>1103-020-0008</t>
  </si>
  <si>
    <t>servicios turisticos del ste</t>
  </si>
  <si>
    <t>1103-020-0009</t>
  </si>
  <si>
    <t>scotiabank sucursal</t>
  </si>
  <si>
    <t>1103-020-0010</t>
  </si>
  <si>
    <t>sanchez brenda del carmen</t>
  </si>
  <si>
    <t>1103-021-0000</t>
  </si>
  <si>
    <t>T</t>
  </si>
  <si>
    <t>1103-021-0001</t>
  </si>
  <si>
    <t>tucan siho playa s.a de c.v</t>
  </si>
  <si>
    <t>1103-021-0003</t>
  </si>
  <si>
    <t>tun cuy roger gaspar</t>
  </si>
  <si>
    <t>1103-021-0002</t>
  </si>
  <si>
    <t>tiendas tropicales s.a</t>
  </si>
  <si>
    <t>1103-022-0000</t>
  </si>
  <si>
    <t>U</t>
  </si>
  <si>
    <t>1103-022-0001</t>
  </si>
  <si>
    <t>U´NAIL CHUYOOS DE R.L</t>
  </si>
  <si>
    <t>1103-023-0000</t>
  </si>
  <si>
    <t>1103-023-0001</t>
  </si>
  <si>
    <t>VENTA DE MOSTRADOR</t>
  </si>
  <si>
    <t>1103-027-0000</t>
  </si>
  <si>
    <t>Z</t>
  </si>
  <si>
    <t>1103-027-0001</t>
  </si>
  <si>
    <t>zamudio meza alicia</t>
  </si>
  <si>
    <t>1103-027-0002</t>
  </si>
  <si>
    <t>zavala rodrigues ma</t>
  </si>
  <si>
    <t>1103-027-0003</t>
  </si>
  <si>
    <t>zapata zetina audrey</t>
  </si>
  <si>
    <t>1104-000-0000</t>
  </si>
  <si>
    <t>DEUDORES DIVERSOS</t>
  </si>
  <si>
    <t>1104-001-0000</t>
  </si>
  <si>
    <t>1104-001-0001</t>
  </si>
  <si>
    <t>arreola ramos margarita</t>
  </si>
  <si>
    <t>1104-001-0002</t>
  </si>
  <si>
    <t>acoor servicios empresariales</t>
  </si>
  <si>
    <t>1104-001-0004</t>
  </si>
  <si>
    <t>aeropuerto y servicios auxiliares</t>
  </si>
  <si>
    <t>1104-001-0050</t>
  </si>
  <si>
    <t>angulo balan mirna</t>
  </si>
  <si>
    <t>1104-001-0003</t>
  </si>
  <si>
    <t>1104-002-0000</t>
  </si>
  <si>
    <t>1104-002-0001</t>
  </si>
  <si>
    <t>1104-003-0000</t>
  </si>
  <si>
    <t>1104-003-0001</t>
  </si>
  <si>
    <t>cabañas ortiz selina</t>
  </si>
  <si>
    <t>1104-003-0002</t>
  </si>
  <si>
    <t>cahuich moo florencio</t>
  </si>
  <si>
    <t>1104-003-0003</t>
  </si>
  <si>
    <t>calan tuyub rita maria</t>
  </si>
  <si>
    <t>1104-003-0004</t>
  </si>
  <si>
    <t>compañia integradora de artic. para regalo</t>
  </si>
  <si>
    <t>1104-003-0007</t>
  </si>
  <si>
    <t>cob ramos isauro</t>
  </si>
  <si>
    <t>1104-003-0008</t>
  </si>
  <si>
    <t>Cu mendoza daniel enrique</t>
  </si>
  <si>
    <t>1104-003-0009</t>
  </si>
  <si>
    <t>CANO YERBES JOSE</t>
  </si>
  <si>
    <t>1104-003-0010</t>
  </si>
  <si>
    <t>CANO  CETINA LAURA</t>
  </si>
  <si>
    <t>1104-003-0011</t>
  </si>
  <si>
    <t>CRUZ NAAL MANUEL JESUS</t>
  </si>
  <si>
    <t>1104-003-0005</t>
  </si>
  <si>
    <t>Calderas ramirez marina</t>
  </si>
  <si>
    <t>1104-003-0006</t>
  </si>
  <si>
    <t>cobos toledo aurora</t>
  </si>
  <si>
    <t>1104-004-0000</t>
  </si>
  <si>
    <t>1104-004-0001</t>
  </si>
  <si>
    <t>dudich acuña monica</t>
  </si>
  <si>
    <t>1104-005-0000</t>
  </si>
  <si>
    <t>1104-005-0001</t>
  </si>
  <si>
    <t>echeverria pereyra isabel</t>
  </si>
  <si>
    <t>1104-005-0002</t>
  </si>
  <si>
    <t>ezequiel diaz ramirez</t>
  </si>
  <si>
    <t>1104-006-0000</t>
  </si>
  <si>
    <t>Abono a cuenta del arrendamiento</t>
  </si>
  <si>
    <t>1104-007-0000</t>
  </si>
  <si>
    <t>1104-007-0001</t>
  </si>
  <si>
    <t>gil sierra fatima beatriz</t>
  </si>
  <si>
    <t>1104-007-0002</t>
  </si>
  <si>
    <t>gonzalez rodriguez atziri</t>
  </si>
  <si>
    <t>1104-007-0003</t>
  </si>
  <si>
    <t>guerrero ramirez patricia</t>
  </si>
  <si>
    <t>1104-007-0004</t>
  </si>
  <si>
    <t>ganzo gonzalez raul</t>
  </si>
  <si>
    <t>1104-007-0007</t>
  </si>
  <si>
    <t>gutierrez brito gpe</t>
  </si>
  <si>
    <t>1104-007-0005</t>
  </si>
  <si>
    <t>gamboa gonzales layda</t>
  </si>
  <si>
    <t>1104-008-0000</t>
  </si>
  <si>
    <t>1104-008-0001</t>
  </si>
  <si>
    <t>huchin balan jorge</t>
  </si>
  <si>
    <t>1104-008-0002</t>
  </si>
  <si>
    <t>heredia fuentes carlos</t>
  </si>
  <si>
    <t>1104-009-0000</t>
  </si>
  <si>
    <t>1104-009-0001</t>
  </si>
  <si>
    <t>informatica avanzada internacional s.a de c.v</t>
  </si>
  <si>
    <t>1104-009-0002</t>
  </si>
  <si>
    <t>industria de diseño y artes grafica</t>
  </si>
  <si>
    <t>1104-009-0003</t>
  </si>
  <si>
    <t>ic cahuich candelaria</t>
  </si>
  <si>
    <t>1104-009-0004</t>
  </si>
  <si>
    <t>Iris flores carlos a</t>
  </si>
  <si>
    <t>1104-012-0000</t>
  </si>
  <si>
    <t>1104-012-0001</t>
  </si>
  <si>
    <t>lopez gonzalez cesar</t>
  </si>
  <si>
    <t>1104-013-0000</t>
  </si>
  <si>
    <t>1104-013-0001</t>
  </si>
  <si>
    <t>maldonado tzec otilia soledad</t>
  </si>
  <si>
    <t>1104-013-0002</t>
  </si>
  <si>
    <t>mendez cordova manuel jesus</t>
  </si>
  <si>
    <t>1104-013-0003</t>
  </si>
  <si>
    <t>medina guerrero diana</t>
  </si>
  <si>
    <t>1104-013-0004</t>
  </si>
  <si>
    <t>minaya alonzo freedy</t>
  </si>
  <si>
    <t>1104-013-0005</t>
  </si>
  <si>
    <t>molas caamal jose antonio</t>
  </si>
  <si>
    <t>1104-013-0007</t>
  </si>
  <si>
    <t>muñoz gamboa manuel</t>
  </si>
  <si>
    <t>1104-013-0006</t>
  </si>
  <si>
    <t>1104-014-0000</t>
  </si>
  <si>
    <t>1104-014-0001</t>
  </si>
  <si>
    <t>NAVARRO NEGRON JUAN CUTBERTO</t>
  </si>
  <si>
    <t>1104-014-0002</t>
  </si>
  <si>
    <t>NARVAEZ GERONIMO MARTHA</t>
  </si>
  <si>
    <t>1104-017-0000</t>
  </si>
  <si>
    <t>1104-017-0001</t>
  </si>
  <si>
    <t>perez y peredo eduardo</t>
  </si>
  <si>
    <t>1104-017-0002</t>
  </si>
  <si>
    <t>perez curmina socorro</t>
  </si>
  <si>
    <t>1104-017-0003</t>
  </si>
  <si>
    <t>patronato de la ciudad ac.</t>
  </si>
  <si>
    <t>1104-017-0004</t>
  </si>
  <si>
    <t>perez herrera manuel jesus</t>
  </si>
  <si>
    <t>1104-017-0005</t>
  </si>
  <si>
    <t>perez diaz felipe</t>
  </si>
  <si>
    <t>1104-019-0000</t>
  </si>
  <si>
    <t>1104-019-0001</t>
  </si>
  <si>
    <t>rio piña manuel jesus</t>
  </si>
  <si>
    <t>1104-019-0002</t>
  </si>
  <si>
    <t>radio movil dipsa s.a de c.v</t>
  </si>
  <si>
    <t>1104-019-0003</t>
  </si>
  <si>
    <t>romero cruz manuel</t>
  </si>
  <si>
    <t>1104-019-0004</t>
  </si>
  <si>
    <t>rodriguez caballero martin</t>
  </si>
  <si>
    <t>1104-020-0000</t>
  </si>
  <si>
    <t>1104-020-0001</t>
  </si>
  <si>
    <t>seguridad y comunicacion s.a  de c.v</t>
  </si>
  <si>
    <t>1104-020-0002</t>
  </si>
  <si>
    <t>salazar duarte seydi</t>
  </si>
  <si>
    <t>1104-020-0003</t>
  </si>
  <si>
    <t>sria de finanzas y administracion</t>
  </si>
  <si>
    <t>1104-020-0004</t>
  </si>
  <si>
    <t>sosa illescas manuel</t>
  </si>
  <si>
    <t>1104-020-0005</t>
  </si>
  <si>
    <t>1104-021-0000</t>
  </si>
  <si>
    <t>1104-021-0001</t>
  </si>
  <si>
    <t>total soft s.a de c.v</t>
  </si>
  <si>
    <t>1104-023-0000</t>
  </si>
  <si>
    <t>1104-023-0001</t>
  </si>
  <si>
    <t>villanueva vinagre  jesus david</t>
  </si>
  <si>
    <t>1104-023-0002</t>
  </si>
  <si>
    <t>villaseñor rodriguez belgica</t>
  </si>
  <si>
    <t>1104-026-0000</t>
  </si>
  <si>
    <t>Y</t>
  </si>
  <si>
    <t>1104-026-0001</t>
  </si>
  <si>
    <t>yah cantun roger armando</t>
  </si>
  <si>
    <t>1104-027-0000</t>
  </si>
  <si>
    <t>1104-027-0001</t>
  </si>
  <si>
    <t>zapata colli yolanda</t>
  </si>
  <si>
    <t>1104-027-0002</t>
  </si>
  <si>
    <t>zavala ana luisa</t>
  </si>
  <si>
    <t>1111-017-0000</t>
  </si>
  <si>
    <t>1111-017-0002</t>
  </si>
  <si>
    <t>Padilla morales hector</t>
  </si>
  <si>
    <t>1111-017-0030</t>
  </si>
  <si>
    <t>PEREZ ABREU  DAVID</t>
  </si>
  <si>
    <t>2102-008-0000</t>
  </si>
  <si>
    <t>1105-000-0000</t>
  </si>
  <si>
    <t>FUNCIONARIOS Y EMPLEADOS</t>
  </si>
  <si>
    <t>1105-001-0000</t>
  </si>
  <si>
    <t>1105-002-0000</t>
  </si>
  <si>
    <t>1106-000-0000</t>
  </si>
  <si>
    <t>IVA ACREDITABLE</t>
  </si>
  <si>
    <t>1106-001-0000</t>
  </si>
  <si>
    <t>iva acreditable por compras</t>
  </si>
  <si>
    <t>1106-002-0000</t>
  </si>
  <si>
    <t>iva acreditable por gastos</t>
  </si>
  <si>
    <t>1106-003-0000</t>
  </si>
  <si>
    <t>iva acreditable por adquisición de activos</t>
  </si>
  <si>
    <t>1106-004-0000</t>
  </si>
  <si>
    <t>iva acreditable x gastos de presupuesto</t>
  </si>
  <si>
    <t>1106-005-0000</t>
  </si>
  <si>
    <t>iva acreditable por adq.de activos de presupuesto</t>
  </si>
  <si>
    <t>1106-006-0000</t>
  </si>
  <si>
    <t>iva acredx comis,artesanos  bancarios</t>
  </si>
  <si>
    <t>1106-007-0000</t>
  </si>
  <si>
    <t>iva acredix comi.presupuesto</t>
  </si>
  <si>
    <t>1106-008-0000</t>
  </si>
  <si>
    <t>iva acreditable x gtos foranea</t>
  </si>
  <si>
    <t>1106-009-0000</t>
  </si>
  <si>
    <t>iva x compras foranea</t>
  </si>
  <si>
    <t>1106-010-0000</t>
  </si>
  <si>
    <t>iva acred.comision bazar</t>
  </si>
  <si>
    <t>1106-011-0000</t>
  </si>
  <si>
    <t>iva x gtos bazar</t>
  </si>
  <si>
    <t>1106-012-0000</t>
  </si>
  <si>
    <t>iva acredit comision foranea</t>
  </si>
  <si>
    <t>1107-000-0000</t>
  </si>
  <si>
    <t>IVA ACREDITABLE NO PAG.</t>
  </si>
  <si>
    <t>1107-001-0000</t>
  </si>
  <si>
    <t>iva acreditable pendiente de pago</t>
  </si>
  <si>
    <t>1108-000-0000</t>
  </si>
  <si>
    <t>I.V.A A FAVOR</t>
  </si>
  <si>
    <t>1108-001-0000</t>
  </si>
  <si>
    <t>IVA A FAVOR</t>
  </si>
  <si>
    <t>1109-000-0000</t>
  </si>
  <si>
    <t>CREDITO AL SALARIO</t>
  </si>
  <si>
    <t>1109-001-0000</t>
  </si>
  <si>
    <t>credito al salario</t>
  </si>
  <si>
    <t>1110-000-0000</t>
  </si>
  <si>
    <t>ALMACEN</t>
  </si>
  <si>
    <t>1110-001-0000</t>
  </si>
  <si>
    <t>materia primas</t>
  </si>
  <si>
    <t>1110-002-0000</t>
  </si>
  <si>
    <t>articulos terminados</t>
  </si>
  <si>
    <t>1110-003-0000</t>
  </si>
  <si>
    <t>producción en proceso</t>
  </si>
  <si>
    <t>1111-000-0000</t>
  </si>
  <si>
    <t>ANTICIPO A PROVEEDORES</t>
  </si>
  <si>
    <t>1111-001-0000</t>
  </si>
  <si>
    <t>1111-001-0002</t>
  </si>
  <si>
    <t>AEROPUERTO Y SERV AUX</t>
  </si>
  <si>
    <t>1111-001-0001</t>
  </si>
  <si>
    <t>1111-002-0000</t>
  </si>
  <si>
    <t>1111-002-0002</t>
  </si>
  <si>
    <t>barrera garcia luz maria</t>
  </si>
  <si>
    <t>1111-002-0001</t>
  </si>
  <si>
    <t>bolivar quijano angelica</t>
  </si>
  <si>
    <t>1111-003-0000</t>
  </si>
  <si>
    <t>1111-003-0006</t>
  </si>
  <si>
    <t>Custodio  jacome laura</t>
  </si>
  <si>
    <t>1111-003-0007</t>
  </si>
  <si>
    <t>cantun canul maria leonidez</t>
  </si>
  <si>
    <t>1111-003-0008</t>
  </si>
  <si>
    <t>CARAVEO PECH GLADYS</t>
  </si>
  <si>
    <t>1111-003-0001</t>
  </si>
  <si>
    <t>che pech venancia</t>
  </si>
  <si>
    <t>1111-003-0002</t>
  </si>
  <si>
    <t>1111-003-0003</t>
  </si>
  <si>
    <t>canul uc mai patricia</t>
  </si>
  <si>
    <t>1111-003-0004</t>
  </si>
  <si>
    <t>chi quiñones reymunda</t>
  </si>
  <si>
    <t>1111-003-0005</t>
  </si>
  <si>
    <t>cr office s.a de c.v</t>
  </si>
  <si>
    <t>1111-003-0009</t>
  </si>
  <si>
    <t xml:space="preserve">CHAN CAMAS LAURA </t>
  </si>
  <si>
    <t>1111-004-0000</t>
  </si>
  <si>
    <t>1111-004-0001</t>
  </si>
  <si>
    <t>davila castilla larissa</t>
  </si>
  <si>
    <t>1111-005-0000</t>
  </si>
  <si>
    <t>1111-005-0001</t>
  </si>
  <si>
    <t>Esquivel maldonado miguel a</t>
  </si>
  <si>
    <t>1111-005-0002</t>
  </si>
  <si>
    <t>EK CANUL RUPERTA</t>
  </si>
  <si>
    <t>1111-007-0000</t>
  </si>
  <si>
    <t>1111-007-0002</t>
  </si>
  <si>
    <t>GABRIEL ANTONIO SANTAMRIA VADILLA</t>
  </si>
  <si>
    <t>1111-007-0001</t>
  </si>
  <si>
    <t>1111-008-0000</t>
  </si>
  <si>
    <t>1111-008-0001</t>
  </si>
  <si>
    <t>hilazal mexicana s.a de c.v</t>
  </si>
  <si>
    <t>1111-008-0002</t>
  </si>
  <si>
    <t>hidalgo esquivel rodolfo</t>
  </si>
  <si>
    <t>1111-011-0000</t>
  </si>
  <si>
    <t>K</t>
  </si>
  <si>
    <t>1111-011-0001</t>
  </si>
  <si>
    <t>kantun quiñones damiano</t>
  </si>
  <si>
    <t>1111-013-0000</t>
  </si>
  <si>
    <t>1111-013-0002</t>
  </si>
  <si>
    <t>medina castillo aime del socorro</t>
  </si>
  <si>
    <t>1111-013-0004</t>
  </si>
  <si>
    <t>MENDEZ AGUILAR LUIS G</t>
  </si>
  <si>
    <t>1111-013-0001</t>
  </si>
  <si>
    <t>1111-013-0003</t>
  </si>
  <si>
    <t>morales garcia agustina</t>
  </si>
  <si>
    <t>1111-014-0000</t>
  </si>
  <si>
    <t>1111-014-0001</t>
  </si>
  <si>
    <t>negroe morales willian</t>
  </si>
  <si>
    <t>1111-016-0000</t>
  </si>
  <si>
    <t>1111-016-0001</t>
  </si>
  <si>
    <t>ordeñes escobar ismael</t>
  </si>
  <si>
    <t>1111-017-0001</t>
  </si>
  <si>
    <t>perera castillo flavio gpe.</t>
  </si>
  <si>
    <t>1111-019-0000</t>
  </si>
  <si>
    <t>1111-019-0001</t>
  </si>
  <si>
    <t>1111-019-0002</t>
  </si>
  <si>
    <t>ROBLES CARAVIO JUAN CARLOS</t>
  </si>
  <si>
    <t>1111-021-0000</t>
  </si>
  <si>
    <t>1111-021-0001</t>
  </si>
  <si>
    <t>tovar borgez luis alfonzo</t>
  </si>
  <si>
    <t>1111-021-0002</t>
  </si>
  <si>
    <t>tuyub dzib eliceo</t>
  </si>
  <si>
    <t>1111-021-0003</t>
  </si>
  <si>
    <t>YUYU CANUL MARIA DOLORES</t>
  </si>
  <si>
    <t>1111-022-0001</t>
  </si>
  <si>
    <t>uicab cammal jose alfredo</t>
  </si>
  <si>
    <t>1111-023-0000</t>
  </si>
  <si>
    <t>1111-023-0002</t>
  </si>
  <si>
    <t>VALENZUELA EZEQUIEL</t>
  </si>
  <si>
    <t>1111-023-0003</t>
  </si>
  <si>
    <t>VEGA AC JOSE FELIPE</t>
  </si>
  <si>
    <t>1111-023-0001</t>
  </si>
  <si>
    <t>villanueva vinagre jesus david</t>
  </si>
  <si>
    <t>1111-026-0000</t>
  </si>
  <si>
    <t>1111-026-0001</t>
  </si>
  <si>
    <t>yam ramires rubi</t>
  </si>
  <si>
    <t>1111-012-0000</t>
  </si>
  <si>
    <t>1111-012-0001</t>
  </si>
  <si>
    <t>LOPEZ GARDUZA YADIRA</t>
  </si>
  <si>
    <t>1112-000-0000</t>
  </si>
  <si>
    <t>ALMACEN DE MERCANCIA EN CONSIGNACION</t>
  </si>
  <si>
    <t>1112-001-0000</t>
  </si>
  <si>
    <t>1112-002-0000</t>
  </si>
  <si>
    <t>david suares vazquez</t>
  </si>
  <si>
    <t>1112-003-0000</t>
  </si>
  <si>
    <t>gladys escalante de guerrero</t>
  </si>
  <si>
    <t>1112-004-0000</t>
  </si>
  <si>
    <t>elia maria alvez suarez</t>
  </si>
  <si>
    <t>1112-005-0000</t>
  </si>
  <si>
    <t>fondo de apoyo por nuestra infancia</t>
  </si>
  <si>
    <t>1113-000-0000</t>
  </si>
  <si>
    <t>ANTICIPO DE IMPUESTOS</t>
  </si>
  <si>
    <t>1113-001-0000</t>
  </si>
  <si>
    <t>Impuesto a Depositos en Efectivo IDE</t>
  </si>
  <si>
    <t>1200-000-0000</t>
  </si>
  <si>
    <t>FIJO</t>
  </si>
  <si>
    <t>1201-000-0000</t>
  </si>
  <si>
    <t>MOBILIARIO Y EQUIPO</t>
  </si>
  <si>
    <t>1201-001-0000</t>
  </si>
  <si>
    <t>mobiliario y equipo</t>
  </si>
  <si>
    <t>1201-002-0000</t>
  </si>
  <si>
    <t>equipo de administracion</t>
  </si>
  <si>
    <t>1202-000-0000</t>
  </si>
  <si>
    <t>MAQUINARIA Y EQUIPO</t>
  </si>
  <si>
    <t>1202-001-0000</t>
  </si>
  <si>
    <t>maquinaria y equipo</t>
  </si>
  <si>
    <t>1203-000-0000</t>
  </si>
  <si>
    <t>EQUIPO DE COMUNICACION</t>
  </si>
  <si>
    <t>1203-001-0000</t>
  </si>
  <si>
    <t>equipo de comunicacion</t>
  </si>
  <si>
    <t>1204-000-0000</t>
  </si>
  <si>
    <t>EQUIPO DE COMPUTO</t>
  </si>
  <si>
    <t>1204-001-0000</t>
  </si>
  <si>
    <t>equipo de computo</t>
  </si>
  <si>
    <t>1205-000-0000</t>
  </si>
  <si>
    <t>HERRAMIENTAS</t>
  </si>
  <si>
    <t>1205-001-0000</t>
  </si>
  <si>
    <t>herramientas</t>
  </si>
  <si>
    <t>1206-000-0000</t>
  </si>
  <si>
    <t>MOBILIARIO Y EQUIP.PRESUPUESTO</t>
  </si>
  <si>
    <t>1206-001-0000</t>
  </si>
  <si>
    <t>mob. y equipo presupuesto</t>
  </si>
  <si>
    <t>1207-000-0000</t>
  </si>
  <si>
    <t>EQUIPO DE ADMINISTRACION</t>
  </si>
  <si>
    <t>1207-001-0000</t>
  </si>
  <si>
    <t>Equipo de administracion</t>
  </si>
  <si>
    <t>1208-000-0000</t>
  </si>
  <si>
    <t>DEP.ACUM.DE EQ, DE COMUNICACION</t>
  </si>
  <si>
    <t>1208-001-0000</t>
  </si>
  <si>
    <t>dep-acum-de equipo de comunicación</t>
  </si>
  <si>
    <t>1209-000-0000</t>
  </si>
  <si>
    <t>DEP.ACUM.DE EQUIPO DE COMPUTACION</t>
  </si>
  <si>
    <t>1209-001-0000</t>
  </si>
  <si>
    <t>dep.acum.de equipo de computación</t>
  </si>
  <si>
    <t>1210-000-0000</t>
  </si>
  <si>
    <t>DEPREC.ACUM.DE HERRAMIENTAS</t>
  </si>
  <si>
    <t>1210-001-0000</t>
  </si>
  <si>
    <t>deprec.acum. de herramientas</t>
  </si>
  <si>
    <t>1300-000-0000</t>
  </si>
  <si>
    <t>DIFERIDO</t>
  </si>
  <si>
    <t>1301-000-0000</t>
  </si>
  <si>
    <t>SEGUROS PAGADOS POR ANTICIPADOS</t>
  </si>
  <si>
    <t>1301-001-0000</t>
  </si>
  <si>
    <t>seguros pagados por anticipados</t>
  </si>
  <si>
    <t>2000-000-0000</t>
  </si>
  <si>
    <t>PASIVO</t>
  </si>
  <si>
    <t>2100-000-0000</t>
  </si>
  <si>
    <t>2101-000-0000</t>
  </si>
  <si>
    <t>PROVEEDORES</t>
  </si>
  <si>
    <t>2101-001-0000</t>
  </si>
  <si>
    <t>2101-001-0003</t>
  </si>
  <si>
    <t>AC ORTIZ ELIZABET</t>
  </si>
  <si>
    <t>2101-001-0004</t>
  </si>
  <si>
    <t>ARTEAGA RAMOS SERGIO AURELIO</t>
  </si>
  <si>
    <t>2101-001-0005</t>
  </si>
  <si>
    <t>ALFARO GONZALEZ JULIA</t>
  </si>
  <si>
    <t>2101-001-0006</t>
  </si>
  <si>
    <t>AEROPUERTO Y SERVICIOS AUXILIARES</t>
  </si>
  <si>
    <t>2101-001-0007</t>
  </si>
  <si>
    <t>ALMACENES DEL SUROESTE SA DE C.V</t>
  </si>
  <si>
    <t>2101-001-0008</t>
  </si>
  <si>
    <t>ARJONA ROMERO FELIPE DE JESUS</t>
  </si>
  <si>
    <t>2101-001-0009</t>
  </si>
  <si>
    <t>ABG INGENIERIA SA DE CV</t>
  </si>
  <si>
    <t>2101-001-0001</t>
  </si>
  <si>
    <t>alvez suarez elia maria</t>
  </si>
  <si>
    <t>2101-001-0002</t>
  </si>
  <si>
    <t>arceo etna</t>
  </si>
  <si>
    <t>2101-002-0000</t>
  </si>
  <si>
    <t>2101-002-0001</t>
  </si>
  <si>
    <t>BOLIVAR MOLAS NORMA  LIBERTAD</t>
  </si>
  <si>
    <t>2101-002-0002</t>
  </si>
  <si>
    <t>BAEZA VILLALOBOS OLGA MARIA</t>
  </si>
  <si>
    <t>2101-002-0003</t>
  </si>
  <si>
    <t>BAEZA ARCEO CESAR EMILIO</t>
  </si>
  <si>
    <t>2101-002-0004</t>
  </si>
  <si>
    <t>BALMES ARCEO CESAR EMILIO</t>
  </si>
  <si>
    <t>2101-003-0000</t>
  </si>
  <si>
    <t>2101-003-0001</t>
  </si>
  <si>
    <t>2101-003-0002</t>
  </si>
  <si>
    <t>2101-003-0003</t>
  </si>
  <si>
    <t>CABAÑAS VAZQUEZ ROBERTO</t>
  </si>
  <si>
    <t>2101-003-0005</t>
  </si>
  <si>
    <t>CHAY MAY DAVID ANTONIO</t>
  </si>
  <si>
    <t>2101-003-0006</t>
  </si>
  <si>
    <t>CENTAUROS DEL SURESTE S.A DE C.V</t>
  </si>
  <si>
    <t>2101-003-0007</t>
  </si>
  <si>
    <t>CHABLE LOPEZ FRANCISCO AARON</t>
  </si>
  <si>
    <t>2101-003-0008</t>
  </si>
  <si>
    <t>COMPAÑIA INT.DE ART PARA EL REGALO S.A DE C.V</t>
  </si>
  <si>
    <t>2101-003-0009</t>
  </si>
  <si>
    <t>COATS MEXICO S.A DE C.V</t>
  </si>
  <si>
    <t>2101-003-0010</t>
  </si>
  <si>
    <t>CR TECNOLOGIA S,A DE C,V</t>
  </si>
  <si>
    <t>2101-003-0011</t>
  </si>
  <si>
    <t>CARRILLO ORTEGON MA. GUADELUPE</t>
  </si>
  <si>
    <t>2101-003-0012</t>
  </si>
  <si>
    <t>COMISION DE ENERGIA ELECTRICA</t>
  </si>
  <si>
    <t>2101-003-0013</t>
  </si>
  <si>
    <t>CRUZ MASS GPE DE LOS ANGELES</t>
  </si>
  <si>
    <t>2101-003-0014</t>
  </si>
  <si>
    <t>CONCECIONARIA DE PRODUCTOS JAGUAR</t>
  </si>
  <si>
    <t>2101-003-0015</t>
  </si>
  <si>
    <t>CAMPECHANA DE EXPORTACIONES</t>
  </si>
  <si>
    <t>2101-003-0016</t>
  </si>
  <si>
    <t>COMPAÑIA RESTAURANTERA MA CANDELARIA S.A DE C.V</t>
  </si>
  <si>
    <t>2101-003-0017</t>
  </si>
  <si>
    <t>COMISION DE AGUA POTABLE Y ALCANTARILLADO</t>
  </si>
  <si>
    <t>2101-003-0018</t>
  </si>
  <si>
    <t>CERINO GOMEZ ERNESTO ANTONIO</t>
  </si>
  <si>
    <t>2101-003-0019</t>
  </si>
  <si>
    <t>CARRILLO ORTEGON MARIA GPE</t>
  </si>
  <si>
    <t>2101-003-0020</t>
  </si>
  <si>
    <t>2101-003-0021</t>
  </si>
  <si>
    <t>CERVERA GANZO CHRISTIAN</t>
  </si>
  <si>
    <t>2101-003-0022</t>
  </si>
  <si>
    <t>CHAVEZ TLILAYATZI RUBEN</t>
  </si>
  <si>
    <t>2101-003-0023</t>
  </si>
  <si>
    <t>CHI QUIÑONES REYMUNDA</t>
  </si>
  <si>
    <t>2101-003-0025</t>
  </si>
  <si>
    <t xml:space="preserve">CALAN TUYUB RITA </t>
  </si>
  <si>
    <t>2101-003-0026</t>
  </si>
  <si>
    <t>chan pech alberta</t>
  </si>
  <si>
    <t>2101-003-0031</t>
  </si>
  <si>
    <t>CANCHE CHUC MARIA LUCIA</t>
  </si>
  <si>
    <t>2101-003-0240</t>
  </si>
  <si>
    <t>CHI EL MARIA VICTORINA</t>
  </si>
  <si>
    <t>2101-004-0000</t>
  </si>
  <si>
    <t>2101-004-0001</t>
  </si>
  <si>
    <t>daniel turriza alejandra concepcion</t>
  </si>
  <si>
    <t>2101-004-0002</t>
  </si>
  <si>
    <t>DUARTE QUIJANO MIGUEL ANGEL</t>
  </si>
  <si>
    <t>2101-004-0003</t>
  </si>
  <si>
    <t>DHL EXPRESS MEXICO S.A DE C.V</t>
  </si>
  <si>
    <t>2101-004-0004</t>
  </si>
  <si>
    <t>DURAN PEREZ CARLOS IVAN</t>
  </si>
  <si>
    <t>2101-004-0005</t>
  </si>
  <si>
    <t>DISTRIBUIDORA DE PRODUCTOS MADERABLES DEL GOLFO</t>
  </si>
  <si>
    <t>2101-004-0006</t>
  </si>
  <si>
    <t>DOMINGUEZ DOMINGUEZ JOSE CIRO</t>
  </si>
  <si>
    <t>2101-004-0007</t>
  </si>
  <si>
    <t>DZIB SOSA SALVADOR</t>
  </si>
  <si>
    <t>2101-004-0008</t>
  </si>
  <si>
    <t>DIAS RIVAS TERESA LUISA</t>
  </si>
  <si>
    <t>2101-005-0000</t>
  </si>
  <si>
    <t>2101-005-0002</t>
  </si>
  <si>
    <t>rscalante daz viola maria</t>
  </si>
  <si>
    <t>2101-005-0003</t>
  </si>
  <si>
    <t>EL PREGONERO CAMPECHANO</t>
  </si>
  <si>
    <t>2101-005-0005</t>
  </si>
  <si>
    <t>E.S.G.E.S S.A DE C.V.</t>
  </si>
  <si>
    <t>2101-005-0006</t>
  </si>
  <si>
    <t>ESTAFETA MEXICANA S.A DE C.V</t>
  </si>
  <si>
    <t>2101-005-0007</t>
  </si>
  <si>
    <t>ELECTRONICA  EMPRESARIAL CANCUN</t>
  </si>
  <si>
    <t>2101-005-0008</t>
  </si>
  <si>
    <t>ESPECIALISTAS EN ALTA COCINA S,A DE C,V</t>
  </si>
  <si>
    <t>2101-005-0009</t>
  </si>
  <si>
    <t>ESPINOSA PRESUEL LUIS EFRAIN</t>
  </si>
  <si>
    <t>2101-005-0010</t>
  </si>
  <si>
    <t>ESCALANTE MARQUEZ FERNANDO</t>
  </si>
  <si>
    <t>2101-005-0011</t>
  </si>
  <si>
    <t>2101-005-0012</t>
  </si>
  <si>
    <t>ESTRELLA FUENTES FELIPE DE JESUS</t>
  </si>
  <si>
    <t>2101-005-0013</t>
  </si>
  <si>
    <t>ESCALANTE VIOLA MARIA</t>
  </si>
  <si>
    <t>2101-005-0001</t>
  </si>
  <si>
    <t>2101-006-0000</t>
  </si>
  <si>
    <t>2101-006-0002</t>
  </si>
  <si>
    <t>ferrolaminas richaud s.a de c.v</t>
  </si>
  <si>
    <t>2101-006-0003</t>
  </si>
  <si>
    <t>FAISAL CAHUICH JOSE</t>
  </si>
  <si>
    <t>2101-006-0004</t>
  </si>
  <si>
    <t>FERRECONSTRU S.A DE C.V</t>
  </si>
  <si>
    <t>2101-006-0005</t>
  </si>
  <si>
    <t>FOTO SERVICIO OMEGA S.A DE C.V.</t>
  </si>
  <si>
    <t>2101-006-0006</t>
  </si>
  <si>
    <t>FARMACIA CANTO</t>
  </si>
  <si>
    <t>2101-006-0001</t>
  </si>
  <si>
    <t>2101-007-0000</t>
  </si>
  <si>
    <t>2101-007-0001</t>
  </si>
  <si>
    <t>gonzalez perez tania</t>
  </si>
  <si>
    <t>2101-007-0002</t>
  </si>
  <si>
    <t>GONZALEZ RODRIGUEZ ATZIRI</t>
  </si>
  <si>
    <t>2101-007-0003</t>
  </si>
  <si>
    <t>GONZALEZ JULIA ALFARO</t>
  </si>
  <si>
    <t>2101-007-0004</t>
  </si>
  <si>
    <t>GENERAL DE SEGUROS</t>
  </si>
  <si>
    <t>2101-007-0005</t>
  </si>
  <si>
    <t>GONZALEZ OROZCO IRMA SUSANA</t>
  </si>
  <si>
    <t>2101-007-0006</t>
  </si>
  <si>
    <t>GIL DZIB NIRIA DEL ROSARIO</t>
  </si>
  <si>
    <t>2101-007-0007</t>
  </si>
  <si>
    <t>GRUPO TEXTIL DEL SURESTE S.A DE C.V</t>
  </si>
  <si>
    <t>2101-007-0008</t>
  </si>
  <si>
    <t xml:space="preserve">GEMMA DISTIBUCIONES S.A </t>
  </si>
  <si>
    <t>2101-007-0009</t>
  </si>
  <si>
    <t>GRUPO PARISINA S,A DE C.V</t>
  </si>
  <si>
    <t>2101-007-0010</t>
  </si>
  <si>
    <t>GRUPO DE PINTURAS MARCO S.A DE C.V</t>
  </si>
  <si>
    <t>2101-007-0011</t>
  </si>
  <si>
    <t>gomez rosado niurka maria</t>
  </si>
  <si>
    <t>2101-008-0000</t>
  </si>
  <si>
    <t>2101-008-0001</t>
  </si>
  <si>
    <t>2101-008-0002</t>
  </si>
  <si>
    <t>humberto puerto</t>
  </si>
  <si>
    <t>2101-008-0003</t>
  </si>
  <si>
    <t>HERNANDEZ PATRON LAURA</t>
  </si>
  <si>
    <t>2101-008-0004</t>
  </si>
  <si>
    <t>HOTE EL GRECO S.A DE C.V</t>
  </si>
  <si>
    <t>2101-008-0005</t>
  </si>
  <si>
    <t>HUICAB CAMAL JOSE ALFREDO</t>
  </si>
  <si>
    <t>2101-008-0006</t>
  </si>
  <si>
    <t>HERNANDEZ PACHECO CHRISTIAN</t>
  </si>
  <si>
    <t>2101-009-0000</t>
  </si>
  <si>
    <t>2101-009-0001</t>
  </si>
  <si>
    <t>2101-010-0000</t>
  </si>
  <si>
    <t>2101-010-0001</t>
  </si>
  <si>
    <t>JUAREZ PEREZ MARCELINO</t>
  </si>
  <si>
    <t>2101-010-0002</t>
  </si>
  <si>
    <t xml:space="preserve">jimenez montoya maria </t>
  </si>
  <si>
    <t>2101-011-0000</t>
  </si>
  <si>
    <t>2101-011-0001</t>
  </si>
  <si>
    <t>kantun,cobos, horta y asociados</t>
  </si>
  <si>
    <t>2101-011-0002</t>
  </si>
  <si>
    <t>KANTUN QUIÑONES DAMIANO</t>
  </si>
  <si>
    <t>2101-012-0000</t>
  </si>
  <si>
    <t>2101-012-0001</t>
  </si>
  <si>
    <t>LASTRI ROMERO CARLOS ARTURO</t>
  </si>
  <si>
    <t>2101-012-0002</t>
  </si>
  <si>
    <t>LOPEZ CHERRES TERESA DEL SOCORRO</t>
  </si>
  <si>
    <t>2101-012-0030</t>
  </si>
  <si>
    <t>LEON PACHECO LAURA PATRICA</t>
  </si>
  <si>
    <t>2101-013-0000</t>
  </si>
  <si>
    <t>2101-013-0001</t>
  </si>
  <si>
    <t>MANZANILLA PEREZ JORGE</t>
  </si>
  <si>
    <t>2101-013-0002</t>
  </si>
  <si>
    <t>MODATELAS SA DE CV</t>
  </si>
  <si>
    <t>2101-013-0003</t>
  </si>
  <si>
    <t>MENDOZA PEREZ SIMON</t>
  </si>
  <si>
    <t>2101-013-0004</t>
  </si>
  <si>
    <t>MOTEBURGER S.A DE C.V</t>
  </si>
  <si>
    <t>2101-013-0005</t>
  </si>
  <si>
    <t>MOLAS CAAMAL JOSE ANTONIO</t>
  </si>
  <si>
    <t>2101-013-0006</t>
  </si>
  <si>
    <t>MEDINA CASTILLO AIMME</t>
  </si>
  <si>
    <t>2101-013-0007</t>
  </si>
  <si>
    <t>MEXICO VIEJO SA. DE C.V</t>
  </si>
  <si>
    <t>2101-013-0008</t>
  </si>
  <si>
    <t>MATU PUC MARIA ROSA</t>
  </si>
  <si>
    <t>2101-013-0009</t>
  </si>
  <si>
    <t>MARIA DEL SOCORRO MENDEZ</t>
  </si>
  <si>
    <t>2101-013-0010</t>
  </si>
  <si>
    <t>MALDONADO TZEC OTILIA</t>
  </si>
  <si>
    <t>2101-013-0011</t>
  </si>
  <si>
    <t>MAY CANCHE ARELI</t>
  </si>
  <si>
    <t>2101-014-0000</t>
  </si>
  <si>
    <t>2101-014-0001</t>
  </si>
  <si>
    <t>Nva walt mark de mexico s.a de cv.</t>
  </si>
  <si>
    <t>2101-014-0002</t>
  </si>
  <si>
    <t>NOVEDADES DE CAMPECHE</t>
  </si>
  <si>
    <t>2101-014-0003</t>
  </si>
  <si>
    <t>nadal chuc martina</t>
  </si>
  <si>
    <t>2101-016-0000</t>
  </si>
  <si>
    <t>2101-016-0001</t>
  </si>
  <si>
    <t>Office depot de mexico s.a de c.v</t>
  </si>
  <si>
    <t>2101-016-0002</t>
  </si>
  <si>
    <t>OPERADORA NOCHEBUENA S,A DE C,V</t>
  </si>
  <si>
    <t>2101-016-0003</t>
  </si>
  <si>
    <t>OPERADORA DE FRANQUICIAS ALSEA S.A DE C.V</t>
  </si>
  <si>
    <t>2101-016-0004</t>
  </si>
  <si>
    <t>OPERADORA VIPS´S DERL DE CV</t>
  </si>
  <si>
    <t>2101-017-0000</t>
  </si>
  <si>
    <t>2101-017-0001</t>
  </si>
  <si>
    <t>PARTES Y EQUIPOS DE REFRIGERACION DEL STES.A DE C.</t>
  </si>
  <si>
    <t>2101-017-0002</t>
  </si>
  <si>
    <t>POST ART DE MEXICO S.A DE C.V</t>
  </si>
  <si>
    <t>2101-017-0003</t>
  </si>
  <si>
    <t>PANIFICADORA LA NVA ESPAÑA S.A DE C.V</t>
  </si>
  <si>
    <t>2101-017-0004</t>
  </si>
  <si>
    <t>PALACIOS REYNOSO JESUS</t>
  </si>
  <si>
    <t>2101-017-0005</t>
  </si>
  <si>
    <t>POTZOLLCALLI CENTRO S.A DE C.V</t>
  </si>
  <si>
    <t>2101-017-0006</t>
  </si>
  <si>
    <t>PALOMO CARRILLO PEDRO</t>
  </si>
  <si>
    <t>2101-017-0007</t>
  </si>
  <si>
    <t>PRODUCTOS MEX ELECTRICOS EN EL STE S.A DE C.V</t>
  </si>
  <si>
    <t>2101-017-0008</t>
  </si>
  <si>
    <t>PEREZ ABREU DAVID</t>
  </si>
  <si>
    <t>2101-018-0000</t>
  </si>
  <si>
    <t>Q</t>
  </si>
  <si>
    <t>2101-018-0001</t>
  </si>
  <si>
    <t>QUINTAL HERNANDEZ FERNANDO</t>
  </si>
  <si>
    <t>2101-019-0000</t>
  </si>
  <si>
    <t>2101-019-0001</t>
  </si>
  <si>
    <t>2101-019-0002</t>
  </si>
  <si>
    <t>ROMERO AVILES GILBERTO</t>
  </si>
  <si>
    <t>2101-019-0003</t>
  </si>
  <si>
    <t>REFRESQUERA S.A DE C.V</t>
  </si>
  <si>
    <t>2101-019-0004</t>
  </si>
  <si>
    <t>RISUEÑO BARRERA SONIA</t>
  </si>
  <si>
    <t>2101-019-0005</t>
  </si>
  <si>
    <t>RISUEÑO BARRERA CARLOS MANUEL</t>
  </si>
  <si>
    <t>2101-019-0006</t>
  </si>
  <si>
    <t>2101-019-0007</t>
  </si>
  <si>
    <t>RODRIGUEZ GUEMES LUCIO ALEJANDRO</t>
  </si>
  <si>
    <t>2101-019-0008</t>
  </si>
  <si>
    <t>ROMERO CRUZ MANUEL</t>
  </si>
  <si>
    <t>2101-019-0009</t>
  </si>
  <si>
    <t>RESTAURAN EL REY DE LOS MARISCOS SA DE CV</t>
  </si>
  <si>
    <t>2101-019-0010</t>
  </si>
  <si>
    <t>RESTAURANTE CENTRO CASTELLANO SA. DE CV</t>
  </si>
  <si>
    <t>2101-019-0011</t>
  </si>
  <si>
    <t>ROCHA PAREDES RAUL</t>
  </si>
  <si>
    <t>2101-019-0012</t>
  </si>
  <si>
    <t>RESTAURANT GES S.A DE C.V.</t>
  </si>
  <si>
    <t>2101-019-0013</t>
  </si>
  <si>
    <t>REPRESENTACIONES DE MATERIALES DEL STE</t>
  </si>
  <si>
    <t>2101-019-0014</t>
  </si>
  <si>
    <t>REYES  LUZ DEL CARMEN</t>
  </si>
  <si>
    <t>2101-020-0000</t>
  </si>
  <si>
    <t>2101-020-0001</t>
  </si>
  <si>
    <t>suarez vazquez david</t>
  </si>
  <si>
    <t>2101-020-0002</t>
  </si>
  <si>
    <t>2101-020-0003</t>
  </si>
  <si>
    <t>SEGURIDAD Y COMUNICACION INTEGRADA</t>
  </si>
  <si>
    <t>2101-020-0004</t>
  </si>
  <si>
    <t>SANCHEZ PADILLA LIDIA MAGDALENA</t>
  </si>
  <si>
    <t>2101-020-0005</t>
  </si>
  <si>
    <t>SERVICIO POSTAL MEXICANO</t>
  </si>
  <si>
    <t>2101-020-0006</t>
  </si>
  <si>
    <t>SANTOS LOEZA  MARIA EUGENIA</t>
  </si>
  <si>
    <t>2101-020-0007</t>
  </si>
  <si>
    <t>SOLIS CHAVEZ VICTOR RAMON</t>
  </si>
  <si>
    <t>2101-020-0008</t>
  </si>
  <si>
    <t>SERVICIOS NACIONALES MUPA S.A</t>
  </si>
  <si>
    <t>2101-020-0009</t>
  </si>
  <si>
    <t>SOTO MACIAS MA GPE</t>
  </si>
  <si>
    <t>2101-020-0010</t>
  </si>
  <si>
    <t>SALAVARRIA CHABLE NORMA</t>
  </si>
  <si>
    <t>2101-020-0021</t>
  </si>
  <si>
    <t>SALON DEL SANCHO SA DE CV</t>
  </si>
  <si>
    <t>2101-020-0022</t>
  </si>
  <si>
    <t>SERVICIOS DE ALIMENTOS RAPIDOS TOGA SA DE CV</t>
  </si>
  <si>
    <t>2101-020-0023</t>
  </si>
  <si>
    <t>SCOTIABANK S.A</t>
  </si>
  <si>
    <t>2101-020-0024</t>
  </si>
  <si>
    <t>SANCHEZ GOMEZ JAVIIER AGUSTO</t>
  </si>
  <si>
    <t>2101-020-0025</t>
  </si>
  <si>
    <t>SANDOVAL QUINTAL CONCEPCION</t>
  </si>
  <si>
    <t>2101-020-0026</t>
  </si>
  <si>
    <t>SUPER CAMPECHE S.A DE C.V</t>
  </si>
  <si>
    <t>2101-020-0027</t>
  </si>
  <si>
    <t>SELEM TRUEBA JOCELYN</t>
  </si>
  <si>
    <t>2101-021-0000</t>
  </si>
  <si>
    <t>2101-021-0001</t>
  </si>
  <si>
    <t>TUYUB DZIB ELICEO</t>
  </si>
  <si>
    <t>2101-021-0002</t>
  </si>
  <si>
    <t>TEXTILES VERACRUZ S.A DE C.V</t>
  </si>
  <si>
    <t>2101-021-0003</t>
  </si>
  <si>
    <t>TRIPLAY DE CAMPECHE S-A DE C-V</t>
  </si>
  <si>
    <t>2101-021-0004</t>
  </si>
  <si>
    <t>TELEFONOS DE MEXICO S.A.B. DE C.V.</t>
  </si>
  <si>
    <t>2101-021-0005</t>
  </si>
  <si>
    <t>TORRES LARA GERARDO</t>
  </si>
  <si>
    <t>2101-021-0006</t>
  </si>
  <si>
    <t>TORRES ROJO OMA A</t>
  </si>
  <si>
    <t>2101-021-0007</t>
  </si>
  <si>
    <t>TACOSA EL FAROLITO S.A DE C.V</t>
  </si>
  <si>
    <t>2101-021-0008</t>
  </si>
  <si>
    <t>TINTOREY S.A DE C.V</t>
  </si>
  <si>
    <t>2101-022-0000</t>
  </si>
  <si>
    <t>2101-022-0001</t>
  </si>
  <si>
    <t>uribe castillo enrique</t>
  </si>
  <si>
    <t>2101-022-0002</t>
  </si>
  <si>
    <t>UREÑA CHAN JORGE</t>
  </si>
  <si>
    <t>2101-022-0003</t>
  </si>
  <si>
    <t>URDAPILLETA CHUC LETICIA</t>
  </si>
  <si>
    <t>2101-023-0000</t>
  </si>
  <si>
    <t>2101-023-0001</t>
  </si>
  <si>
    <t>VERA DZIB LEYDI MARIA</t>
  </si>
  <si>
    <t>2101-023-0002</t>
  </si>
  <si>
    <t>VAZQUEZ TUT IVAN ANTONIO</t>
  </si>
  <si>
    <t>2101-023-0003</t>
  </si>
  <si>
    <t>VIGILAVA S.A DE C.V</t>
  </si>
  <si>
    <t>2101-023-0004</t>
  </si>
  <si>
    <t>VILLANUEVA VINAGRE JESUS</t>
  </si>
  <si>
    <t>2101-023-0005</t>
  </si>
  <si>
    <t>2101-025-0000</t>
  </si>
  <si>
    <t>X</t>
  </si>
  <si>
    <t>2101-025-0001</t>
  </si>
  <si>
    <t>XUFFI  CANCHE VICTOR MANUEL</t>
  </si>
  <si>
    <t>2101-026-0000</t>
  </si>
  <si>
    <t>2101-026-0001</t>
  </si>
  <si>
    <t>YB OPERADORA S DE R.L DE C.V</t>
  </si>
  <si>
    <t>2101-026-0002</t>
  </si>
  <si>
    <t>YAM RAMIREZ RUBI</t>
  </si>
  <si>
    <t>2101-026-0003</t>
  </si>
  <si>
    <t>YAHI DZIB LUCELY</t>
  </si>
  <si>
    <t>2101-027-0000</t>
  </si>
  <si>
    <t>2101-027-0001</t>
  </si>
  <si>
    <t>ZAPATA ZETINA AUDREY CONCEPCION</t>
  </si>
  <si>
    <t>2102-000-0000</t>
  </si>
  <si>
    <t>ACREEDORES DIVERSOS</t>
  </si>
  <si>
    <t>2102-001-0000</t>
  </si>
  <si>
    <t>2102-001-0001</t>
  </si>
  <si>
    <t>aviles clemente carmen</t>
  </si>
  <si>
    <t>2102-001-0002</t>
  </si>
  <si>
    <t>aguilar bobadilla mariana</t>
  </si>
  <si>
    <t>2102-001-0003</t>
  </si>
  <si>
    <t>2102-001-0004</t>
  </si>
  <si>
    <t>arribalgaba blanca estela</t>
  </si>
  <si>
    <t>2102-003-0000</t>
  </si>
  <si>
    <t>2102-003-0003</t>
  </si>
  <si>
    <t>cadena comercial oxxo s.a de c.v</t>
  </si>
  <si>
    <t>2102-003-0005</t>
  </si>
  <si>
    <t>congreso del estado</t>
  </si>
  <si>
    <t>2102-003-0001</t>
  </si>
  <si>
    <t>centro recreativo kin-ha</t>
  </si>
  <si>
    <t>2102-003-0002</t>
  </si>
  <si>
    <t>casa de cultura</t>
  </si>
  <si>
    <t>2102-003-0004</t>
  </si>
  <si>
    <t>cordova laurencia</t>
  </si>
  <si>
    <t>2102-004-0000</t>
  </si>
  <si>
    <t>2102-004-0002</t>
  </si>
  <si>
    <t>de la peña gonzalo</t>
  </si>
  <si>
    <t>2102-004-0001</t>
  </si>
  <si>
    <t>duarte silvia</t>
  </si>
  <si>
    <t>2102-004-0003</t>
  </si>
  <si>
    <t>disartex</t>
  </si>
  <si>
    <t>2102-004-0005</t>
  </si>
  <si>
    <t>2102-006-0000</t>
  </si>
  <si>
    <t>2102-006-0010</t>
  </si>
  <si>
    <t>fideicomiso del 2% s nomina</t>
  </si>
  <si>
    <t>2102-006-0001</t>
  </si>
  <si>
    <t>fideicomiso del 2% s/nomina</t>
  </si>
  <si>
    <t>2102-006-0002</t>
  </si>
  <si>
    <t>franchutti renato</t>
  </si>
  <si>
    <t>2102-007-0000</t>
  </si>
  <si>
    <t>2102-007-0001</t>
  </si>
  <si>
    <t>2102-007-0002</t>
  </si>
  <si>
    <t>grupo L.O.S</t>
  </si>
  <si>
    <t>2102-007-0003</t>
  </si>
  <si>
    <t>gomez quiroz m del carmen</t>
  </si>
  <si>
    <t>2102-008-0001</t>
  </si>
  <si>
    <t>hernandez georgina</t>
  </si>
  <si>
    <t>2102-009-0000</t>
  </si>
  <si>
    <t>2102-009-0001</t>
  </si>
  <si>
    <t>instituto mexicano de ingenieros</t>
  </si>
  <si>
    <t>2102-009-0002</t>
  </si>
  <si>
    <t>Intermar cancun caribe s.a de c.v</t>
  </si>
  <si>
    <t>2102-009-0003</t>
  </si>
  <si>
    <t>islas mujeres</t>
  </si>
  <si>
    <t>2102-011-0000</t>
  </si>
  <si>
    <t>2102-011-0001</t>
  </si>
  <si>
    <t>kerzner palmilla hotel p</t>
  </si>
  <si>
    <t>2102-012-0000</t>
  </si>
  <si>
    <t>2102-012-0002</t>
  </si>
  <si>
    <t>loaiza manuel</t>
  </si>
  <si>
    <t>2102-012-0001</t>
  </si>
  <si>
    <t>lopez cabada alicia</t>
  </si>
  <si>
    <t>2102-013-0000</t>
  </si>
  <si>
    <t>2102-013-0001</t>
  </si>
  <si>
    <t>2102-013-0004</t>
  </si>
  <si>
    <t>2102-013-0005</t>
  </si>
  <si>
    <t>2102-013-0002</t>
  </si>
  <si>
    <t>mesa zamudio alicia</t>
  </si>
  <si>
    <t>2102-013-0003</t>
  </si>
  <si>
    <t>marin elia noemy</t>
  </si>
  <si>
    <t>2102-014-0000</t>
  </si>
  <si>
    <t>2102-014-0001</t>
  </si>
  <si>
    <t>nuño mariela</t>
  </si>
  <si>
    <t>2102-017-0000</t>
  </si>
  <si>
    <t>2102-017-0001</t>
  </si>
  <si>
    <t>2102-017-0002</t>
  </si>
  <si>
    <t>poder judicial del estado de campeche</t>
  </si>
  <si>
    <t>2102-017-0003</t>
  </si>
  <si>
    <t>pholders importaciones</t>
  </si>
  <si>
    <t>2102-020-0000</t>
  </si>
  <si>
    <t>2102-020-0001</t>
  </si>
  <si>
    <t>2102-020-0002</t>
  </si>
  <si>
    <t>sria. de finanzas y administración</t>
  </si>
  <si>
    <t>2102-020-0006</t>
  </si>
  <si>
    <t>Scotiabank</t>
  </si>
  <si>
    <t>2102-020-0003</t>
  </si>
  <si>
    <t>salpro</t>
  </si>
  <si>
    <t>2102-020-0004</t>
  </si>
  <si>
    <t>stirewalt diane</t>
  </si>
  <si>
    <t>2102-020-0008</t>
  </si>
  <si>
    <t>salina oaxaca dolores</t>
  </si>
  <si>
    <t>2102-022-0000</t>
  </si>
  <si>
    <t>2102-022-0001</t>
  </si>
  <si>
    <t>universidad de monterrey</t>
  </si>
  <si>
    <t>2103-000-0000</t>
  </si>
  <si>
    <t>IMPUESTO POR PAGAR</t>
  </si>
  <si>
    <t>2103-001-0000</t>
  </si>
  <si>
    <t>I.S.R.</t>
  </si>
  <si>
    <t>2103-002-0000</t>
  </si>
  <si>
    <t>'10 % retenciones ISR</t>
  </si>
  <si>
    <t>2103-003-0000</t>
  </si>
  <si>
    <t>retenciones de IVA</t>
  </si>
  <si>
    <t>2103-004-0000</t>
  </si>
  <si>
    <t>iva por pagar</t>
  </si>
  <si>
    <t>2103-005-0000</t>
  </si>
  <si>
    <t>otros impuestos</t>
  </si>
  <si>
    <t>2103-006-0000</t>
  </si>
  <si>
    <t>IDE 2%</t>
  </si>
  <si>
    <t>2104-000-0000</t>
  </si>
  <si>
    <t>P.T.U. POR PAGAR</t>
  </si>
  <si>
    <t>2104-001-0000</t>
  </si>
  <si>
    <t>P.T.U por pagar</t>
  </si>
  <si>
    <t>2105-000-0000</t>
  </si>
  <si>
    <t>I.V.A TRASLADADO</t>
  </si>
  <si>
    <t>2105-001-0000</t>
  </si>
  <si>
    <t>I.V.A. trasladado</t>
  </si>
  <si>
    <t>2105-002-0000</t>
  </si>
  <si>
    <t>iva trasladado arrendamiento</t>
  </si>
  <si>
    <t>2106-000-0000</t>
  </si>
  <si>
    <t>ANTICIPOS CLIENTES</t>
  </si>
  <si>
    <t>2106-001-0000</t>
  </si>
  <si>
    <t>2106-001-0003</t>
  </si>
  <si>
    <t>artesanias xcheel s de cl. art</t>
  </si>
  <si>
    <t>2106-001-0004</t>
  </si>
  <si>
    <t>arribalzaga blanca estela</t>
  </si>
  <si>
    <t>2106-001-0001</t>
  </si>
  <si>
    <t>2106-001-0002</t>
  </si>
  <si>
    <t>2106-002-0000</t>
  </si>
  <si>
    <t>2106-002-0001</t>
  </si>
  <si>
    <t>BOTELLA OFELIA</t>
  </si>
  <si>
    <t>2106-002-0003</t>
  </si>
  <si>
    <t>BAZAR RENTAS ANTICIPO</t>
  </si>
  <si>
    <t>2106-003-0000</t>
  </si>
  <si>
    <t>2106-003-0001</t>
  </si>
  <si>
    <t>coord. est. de sitios y monumentos</t>
  </si>
  <si>
    <t>2106-003-0002</t>
  </si>
  <si>
    <t>centro  cultural casa 6</t>
  </si>
  <si>
    <t>2106-003-0003</t>
  </si>
  <si>
    <t>club amigos de los pobres a.c.</t>
  </si>
  <si>
    <t>2106-003-0004</t>
  </si>
  <si>
    <t>coos arcelia</t>
  </si>
  <si>
    <t>2106-003-0006</t>
  </si>
  <si>
    <t>cliente de mostrador</t>
  </si>
  <si>
    <t>2106-003-0007</t>
  </si>
  <si>
    <t>CANCHE CHU MARIAL UCIA</t>
  </si>
  <si>
    <t>2106-003-0005</t>
  </si>
  <si>
    <t>2106-004-0001</t>
  </si>
  <si>
    <t>davila larisa</t>
  </si>
  <si>
    <t>2106-005-0000</t>
  </si>
  <si>
    <t>2106-005-0001</t>
  </si>
  <si>
    <t>Espinoza  pablo</t>
  </si>
  <si>
    <t>2106-007-0000</t>
  </si>
  <si>
    <t>2106-007-0001</t>
  </si>
  <si>
    <t>guerrero yesenia</t>
  </si>
  <si>
    <t>2106-007-0002</t>
  </si>
  <si>
    <t>GONZALEZ OROZCO SUSANA}</t>
  </si>
  <si>
    <t>2106-008-0000</t>
  </si>
  <si>
    <t>2106-008-0001</t>
  </si>
  <si>
    <t>hernandez maria</t>
  </si>
  <si>
    <t>2106-008-0002</t>
  </si>
  <si>
    <t>2106-010-0000</t>
  </si>
  <si>
    <t>2106-010-0001</t>
  </si>
  <si>
    <t>casanova isaac juan josé</t>
  </si>
  <si>
    <t>2106-011-0000</t>
  </si>
  <si>
    <t>2106-011-0001</t>
  </si>
  <si>
    <t>klockner diego guillermo</t>
  </si>
  <si>
    <t>2106-012-0000</t>
  </si>
  <si>
    <t>2106-012-0001</t>
  </si>
  <si>
    <t>lavender janice</t>
  </si>
  <si>
    <t>2106-012-0002</t>
  </si>
  <si>
    <t>Lugo maricela</t>
  </si>
  <si>
    <t>2106-012-0003</t>
  </si>
  <si>
    <t>lucisur s.a de c.v</t>
  </si>
  <si>
    <t>2106-013-0000</t>
  </si>
  <si>
    <t>2106-013-0001</t>
  </si>
  <si>
    <t>matu hernandez franncisco javier</t>
  </si>
  <si>
    <t>2106-013-0002</t>
  </si>
  <si>
    <t>martinez jose manuel</t>
  </si>
  <si>
    <t>2106-013-0003</t>
  </si>
  <si>
    <t>MUNICIPIO DE CAMPÈCHE</t>
  </si>
  <si>
    <t>2106-017-0000</t>
  </si>
  <si>
    <t>2106-017-0003</t>
  </si>
  <si>
    <t>PARQUE TEMATICO COZUMEL SA</t>
  </si>
  <si>
    <t>2106-017-0001</t>
  </si>
  <si>
    <t>perez angel</t>
  </si>
  <si>
    <t>2106-017-0002</t>
  </si>
  <si>
    <t>Porrua ocejo marisa</t>
  </si>
  <si>
    <t>2106-019-0000</t>
  </si>
  <si>
    <t>2106-019-0001</t>
  </si>
  <si>
    <t>ROCHE PATRICIA</t>
  </si>
  <si>
    <t>2106-019-0002</t>
  </si>
  <si>
    <t>ROBLES CARAVEO JUAN CARLOS</t>
  </si>
  <si>
    <t>2106-020-0000</t>
  </si>
  <si>
    <t>2106-020-0001</t>
  </si>
  <si>
    <t>SRIA DE TURISMO</t>
  </si>
  <si>
    <t>2106-023-0000</t>
  </si>
  <si>
    <t>2106-023-0002</t>
  </si>
  <si>
    <t>2106-023-0001</t>
  </si>
  <si>
    <t>Venta de mostrador</t>
  </si>
  <si>
    <t>2106-027-0000</t>
  </si>
  <si>
    <t>2106-027-0001</t>
  </si>
  <si>
    <t>ZAMUDIO MEZA ALICIA</t>
  </si>
  <si>
    <t>2107-000-0000</t>
  </si>
  <si>
    <t>DOCUMENTO POR PAGAR</t>
  </si>
  <si>
    <t>2107-001-0000</t>
  </si>
  <si>
    <t>documento por pagar</t>
  </si>
  <si>
    <t>2108-000-0000</t>
  </si>
  <si>
    <t>IVA  TRASLADADO PEND DE COBRA</t>
  </si>
  <si>
    <t>3000-000-0000</t>
  </si>
  <si>
    <t>PATRIMONIO</t>
  </si>
  <si>
    <t>3100-000-0000</t>
  </si>
  <si>
    <t>3101-000-0000</t>
  </si>
  <si>
    <t>3101-001-0000</t>
  </si>
  <si>
    <t>patrimonio</t>
  </si>
  <si>
    <t>3102-000-0000</t>
  </si>
  <si>
    <t>superavit o deficit acumulable</t>
  </si>
  <si>
    <t>3102-001-0000</t>
  </si>
  <si>
    <t>superavit o deficit del ejercicio anterior</t>
  </si>
  <si>
    <t>3102-002-0000</t>
  </si>
  <si>
    <t>superavit o deficit del ejercicio 2002</t>
  </si>
  <si>
    <t>3102-003-0000</t>
  </si>
  <si>
    <t>superavit o deficit del ejercicio 2003</t>
  </si>
  <si>
    <t>3102-004-0000</t>
  </si>
  <si>
    <t>Superavit o deficit del ejercicio 2004</t>
  </si>
  <si>
    <t>3102-005-0000</t>
  </si>
  <si>
    <t>superavit o deficit del ejercicio 2005</t>
  </si>
  <si>
    <t>3102-006-0000</t>
  </si>
  <si>
    <t>Superavit o deficit del ejercicio 2006</t>
  </si>
  <si>
    <t>3102-007-0000</t>
  </si>
  <si>
    <t>Superavit o deficit del ejercicio 2007</t>
  </si>
  <si>
    <t>3102-008-0000</t>
  </si>
  <si>
    <t>Superavit o deficit del ejercicio 2008</t>
  </si>
  <si>
    <t>3102-009-0000</t>
  </si>
  <si>
    <t>Superavit o deficit del ejercicio 2009</t>
  </si>
  <si>
    <t>3102-010-0000</t>
  </si>
  <si>
    <t>Superavit o deficit del ejercicio 2010</t>
  </si>
  <si>
    <t>4000-000-0000</t>
  </si>
  <si>
    <t>RESULTADOS ACREEDORAS</t>
  </si>
  <si>
    <t>4100-000-0000</t>
  </si>
  <si>
    <t>INGRESOS TOTALES</t>
  </si>
  <si>
    <t>4101-000-0000</t>
  </si>
  <si>
    <t>VENTAS</t>
  </si>
  <si>
    <t>4101-001-0000</t>
  </si>
  <si>
    <t>ventas casa de artesanias</t>
  </si>
  <si>
    <t>4101-002-0000</t>
  </si>
  <si>
    <t>ventas aeropuerto</t>
  </si>
  <si>
    <t>4101-003-0000</t>
  </si>
  <si>
    <t>ventas foraneas</t>
  </si>
  <si>
    <t>4101-004-0000</t>
  </si>
  <si>
    <t>ventas exentas</t>
  </si>
  <si>
    <t>4101-005-0000</t>
  </si>
  <si>
    <t>ventas cafeteria al 15%</t>
  </si>
  <si>
    <t>4101-006-0000</t>
  </si>
  <si>
    <t>arrendamiento locales bazar artesanal</t>
  </si>
  <si>
    <t>4102-000-0000</t>
  </si>
  <si>
    <t>PRODUCTOS FINANCIEROS</t>
  </si>
  <si>
    <t>4102-001-0000</t>
  </si>
  <si>
    <t>intereses</t>
  </si>
  <si>
    <t>4103-000-0000</t>
  </si>
  <si>
    <t>DEVOLUCION Y DESC. SOBRE COMPRAS</t>
  </si>
  <si>
    <t>4103-001-0000</t>
  </si>
  <si>
    <t>devolucion y desc. sobre compras</t>
  </si>
  <si>
    <t>4104-000-0000</t>
  </si>
  <si>
    <t>OTROS INGRESOS</t>
  </si>
  <si>
    <t>4104-002-0000</t>
  </si>
  <si>
    <t>cobros indebidos</t>
  </si>
  <si>
    <t>4104-003-0000</t>
  </si>
  <si>
    <t>ingresos cafeteria</t>
  </si>
  <si>
    <t>4104-004-0000</t>
  </si>
  <si>
    <t>ingreso cobro de faltante de inventario</t>
  </si>
  <si>
    <t>4104-005-0000</t>
  </si>
  <si>
    <t>subsidio fideicomiso FINANZAS</t>
  </si>
  <si>
    <t>4104-006-0000</t>
  </si>
  <si>
    <t>abono arrendamiento bazar</t>
  </si>
  <si>
    <t>4104-001-0000</t>
  </si>
  <si>
    <t>SUBSIDIO DE SECRETARIA DE FINANZAS</t>
  </si>
  <si>
    <t>4105-000-0000</t>
  </si>
  <si>
    <t>OTROS PRODUCTOS</t>
  </si>
  <si>
    <t>4105-001-0000</t>
  </si>
  <si>
    <t>diversos ingresos</t>
  </si>
  <si>
    <t>4105-002-0000</t>
  </si>
  <si>
    <t>utilidad en venta de act. fijo</t>
  </si>
  <si>
    <t>4105-003-0000</t>
  </si>
  <si>
    <t>diferencia x facturación</t>
  </si>
  <si>
    <t>5000-000-0000</t>
  </si>
  <si>
    <t>RESULTADOS DEUDORAS</t>
  </si>
  <si>
    <t>5100-000-0000</t>
  </si>
  <si>
    <t>COSTOS</t>
  </si>
  <si>
    <t>5101-000-0000</t>
  </si>
  <si>
    <t>5101-001-0000</t>
  </si>
  <si>
    <t>COSTO DE VENTAS</t>
  </si>
  <si>
    <t>5101-001-0001</t>
  </si>
  <si>
    <t>COSTO DE MERCANCIAS EN CONSIGNACION</t>
  </si>
  <si>
    <t>5101-001-0002</t>
  </si>
  <si>
    <t>5101-002-0000</t>
  </si>
  <si>
    <t>COSTO DE PRODUCCION</t>
  </si>
  <si>
    <t>5101-002-0001</t>
  </si>
  <si>
    <t>compras tasa 15%</t>
  </si>
  <si>
    <t>5101-002-0002</t>
  </si>
  <si>
    <t>mano de obra</t>
  </si>
  <si>
    <t>5101-002-0003</t>
  </si>
  <si>
    <t>compras</t>
  </si>
  <si>
    <t>5101-003-0000</t>
  </si>
  <si>
    <t>DEV Y REB S/ VENTAS</t>
  </si>
  <si>
    <t>5200-000-0000</t>
  </si>
  <si>
    <t>GASTOS</t>
  </si>
  <si>
    <t>5201-000-0000</t>
  </si>
  <si>
    <t>GASTOS GENERALES</t>
  </si>
  <si>
    <t>5201-001-0000</t>
  </si>
  <si>
    <t>PRODUCIR Y COMERCIALIZAR PROD.</t>
  </si>
  <si>
    <t>5201-001-0001</t>
  </si>
  <si>
    <t>casa de artesanias</t>
  </si>
  <si>
    <t>5201-002-0000</t>
  </si>
  <si>
    <t>SERVICIOS PERSONALES</t>
  </si>
  <si>
    <t>5201-002-0001</t>
  </si>
  <si>
    <t>sueldo al personal supernumerario</t>
  </si>
  <si>
    <t>5201-002-0002</t>
  </si>
  <si>
    <t>honorarios y comisiones</t>
  </si>
  <si>
    <t>5201-002-0003</t>
  </si>
  <si>
    <t>gratificaciones de fin de año</t>
  </si>
  <si>
    <t>5201-002-0004</t>
  </si>
  <si>
    <t>compensación por serv, especiales</t>
  </si>
  <si>
    <t>5201-002-0005</t>
  </si>
  <si>
    <t>estimulo al personal</t>
  </si>
  <si>
    <t>5201-003-0000</t>
  </si>
  <si>
    <t>MATERIALES Y SUMINISTROS</t>
  </si>
  <si>
    <t>5201-003-0001</t>
  </si>
  <si>
    <t>material de oficina</t>
  </si>
  <si>
    <t>5201-003-0002</t>
  </si>
  <si>
    <t>material de limpieza</t>
  </si>
  <si>
    <t>5201-003-0003</t>
  </si>
  <si>
    <t>materiales y utiles de impresión</t>
  </si>
  <si>
    <t>5201-003-0004</t>
  </si>
  <si>
    <t>material fotografico</t>
  </si>
  <si>
    <t>5201-003-0005</t>
  </si>
  <si>
    <t>material de computación</t>
  </si>
  <si>
    <t>5201-003-0006</t>
  </si>
  <si>
    <t>alimentación de personas</t>
  </si>
  <si>
    <t>5201-003-0007</t>
  </si>
  <si>
    <t>utencillos para el servicio de alimentación</t>
  </si>
  <si>
    <t>5201-003-0008</t>
  </si>
  <si>
    <t>materias primas</t>
  </si>
  <si>
    <t>5201-003-0009</t>
  </si>
  <si>
    <t>refacc. acces. y herram. menores</t>
  </si>
  <si>
    <t>5201-003-0010</t>
  </si>
  <si>
    <t>materiales de construcción</t>
  </si>
  <si>
    <t>5201-003-0011</t>
  </si>
  <si>
    <t>estructura y manufactura</t>
  </si>
  <si>
    <t>5201-003-0012</t>
  </si>
  <si>
    <t>material electrico</t>
  </si>
  <si>
    <t>5201-003-0013</t>
  </si>
  <si>
    <t>medicinas y prod. farmaceuticos</t>
  </si>
  <si>
    <t>5201-003-0014</t>
  </si>
  <si>
    <t>combustible</t>
  </si>
  <si>
    <t>5201-003-0015</t>
  </si>
  <si>
    <t>lubricantes y aditivos</t>
  </si>
  <si>
    <t>5201-003-0016</t>
  </si>
  <si>
    <t>materiales complementarios</t>
  </si>
  <si>
    <t>5201-003-0017</t>
  </si>
  <si>
    <t>vestuario y uniformes</t>
  </si>
  <si>
    <t>5201-003-0018</t>
  </si>
  <si>
    <t>materia didactico</t>
  </si>
  <si>
    <t>5201-003-0019</t>
  </si>
  <si>
    <t>cafeteria</t>
  </si>
  <si>
    <t>5201-003-0020</t>
  </si>
  <si>
    <t>vales para empleados</t>
  </si>
  <si>
    <t>5201-004-0000</t>
  </si>
  <si>
    <t>SERVICIOS GENERALES</t>
  </si>
  <si>
    <t>5201-004-0001</t>
  </si>
  <si>
    <t>servicio postal</t>
  </si>
  <si>
    <t>5201-004-0002</t>
  </si>
  <si>
    <t>servicio telegrafico</t>
  </si>
  <si>
    <t>5201-004-0003</t>
  </si>
  <si>
    <t>servicio telefonico</t>
  </si>
  <si>
    <t>5201-004-0004</t>
  </si>
  <si>
    <t>servicio de energia electrica</t>
  </si>
  <si>
    <t>5201-004-0005</t>
  </si>
  <si>
    <t>servicio de agua potable</t>
  </si>
  <si>
    <t>5201-004-0006</t>
  </si>
  <si>
    <t>arrendamientos  de edificios y locales</t>
  </si>
  <si>
    <t>5201-004-0007</t>
  </si>
  <si>
    <t>asesoria y capacitacion</t>
  </si>
  <si>
    <t>5201-004-0008</t>
  </si>
  <si>
    <t>almacenaje , embalaje y envase</t>
  </si>
  <si>
    <t>5201-004-0009</t>
  </si>
  <si>
    <t>fletes y maniobras</t>
  </si>
  <si>
    <t>5201-004-0010</t>
  </si>
  <si>
    <t>intereses,desc. y otros serv. bancarios</t>
  </si>
  <si>
    <t>5201-004-0011</t>
  </si>
  <si>
    <t>seguros</t>
  </si>
  <si>
    <t>5201-004-0012</t>
  </si>
  <si>
    <t>otros impuestos y derechos</t>
  </si>
  <si>
    <t>5201-004-0013</t>
  </si>
  <si>
    <t>servicio de vigilancia</t>
  </si>
  <si>
    <t>5201-004-0014</t>
  </si>
  <si>
    <t>mtto.y conserv. de mob. y equipo</t>
  </si>
  <si>
    <t>5201-004-0015</t>
  </si>
  <si>
    <t>mtto. y consev. de equipo de computo</t>
  </si>
  <si>
    <t>5201-004-0016</t>
  </si>
  <si>
    <t>mtto. y conserv. de maquinaria y equipo</t>
  </si>
  <si>
    <t>5201-004-0017</t>
  </si>
  <si>
    <t>mtto. y conserv. de bienes inmuebles</t>
  </si>
  <si>
    <t>5201-004-0018</t>
  </si>
  <si>
    <t>instalaciones</t>
  </si>
  <si>
    <t>5201-004-0019</t>
  </si>
  <si>
    <t>serv. de lavanderia y fumigacion</t>
  </si>
  <si>
    <t>5201-004-0020</t>
  </si>
  <si>
    <t>gastos de propaganda y publicidad</t>
  </si>
  <si>
    <t>5201-004-0021</t>
  </si>
  <si>
    <t>impresiones y publicaciones oficiales</t>
  </si>
  <si>
    <t>5201-004-0022</t>
  </si>
  <si>
    <t>periodicos y revistas</t>
  </si>
  <si>
    <t>5201-004-0023</t>
  </si>
  <si>
    <t>pasajes</t>
  </si>
  <si>
    <t>5201-004-0024</t>
  </si>
  <si>
    <t>viaticos</t>
  </si>
  <si>
    <t>5201-004-0025</t>
  </si>
  <si>
    <t>gastos de ceremonia de orden social</t>
  </si>
  <si>
    <t>5201-004-0026</t>
  </si>
  <si>
    <t>gastos menores</t>
  </si>
  <si>
    <t>5201-004-0027</t>
  </si>
  <si>
    <t>congresos ,convenciones y exposiciones</t>
  </si>
  <si>
    <t>5201-004-0028</t>
  </si>
  <si>
    <t>5201-004-0029</t>
  </si>
  <si>
    <t>comisiones por ventas</t>
  </si>
  <si>
    <t>5201-004-0031</t>
  </si>
  <si>
    <t>no deducibles</t>
  </si>
  <si>
    <t>5201-004-0032</t>
  </si>
  <si>
    <t>Recargos</t>
  </si>
  <si>
    <t>5201-004-0033</t>
  </si>
  <si>
    <t>actualizacion</t>
  </si>
  <si>
    <t>5201-004-0310</t>
  </si>
  <si>
    <t>finiquito</t>
  </si>
  <si>
    <t>5201-004-0030</t>
  </si>
  <si>
    <t>AYUDA DIVERSA</t>
  </si>
  <si>
    <t>5201-005-0000</t>
  </si>
  <si>
    <t>TRANSFERENCIAS</t>
  </si>
  <si>
    <t>5201-005-0001</t>
  </si>
  <si>
    <t>ayuda diversas</t>
  </si>
  <si>
    <t>5201-005-0002</t>
  </si>
  <si>
    <t>equipos de administracion</t>
  </si>
  <si>
    <t>5201-005-0003</t>
  </si>
  <si>
    <t>maquinaria y equipo industrial</t>
  </si>
  <si>
    <t>5201-005-0004</t>
  </si>
  <si>
    <t>equipo de computacion electronica</t>
  </si>
  <si>
    <t>5201-005-0005</t>
  </si>
  <si>
    <t>maquinaria y equipo de impresión</t>
  </si>
  <si>
    <t>5201-005-0006</t>
  </si>
  <si>
    <t>mobiliario</t>
  </si>
  <si>
    <t>5201-005-0007</t>
  </si>
  <si>
    <t>deposito venta</t>
  </si>
  <si>
    <t>5201-006-0000</t>
  </si>
  <si>
    <t>MATERIALES Y SUMINIs.PRESUPUESTO</t>
  </si>
  <si>
    <t>5201-006-0001</t>
  </si>
  <si>
    <t>5201-006-0002</t>
  </si>
  <si>
    <t>5201-006-0003</t>
  </si>
  <si>
    <t>materiales de utiles de impresion</t>
  </si>
  <si>
    <t>5201-006-0004</t>
  </si>
  <si>
    <t>5201-006-0005</t>
  </si>
  <si>
    <t>material de computacion</t>
  </si>
  <si>
    <t>5201-006-0006</t>
  </si>
  <si>
    <t>alimentacion de persona</t>
  </si>
  <si>
    <t>5201-006-0007</t>
  </si>
  <si>
    <t>utencillos para el serv de alimentacion</t>
  </si>
  <si>
    <t>5201-006-0008</t>
  </si>
  <si>
    <t>5201-006-0009</t>
  </si>
  <si>
    <t>refacc. acces. y heramientas menores</t>
  </si>
  <si>
    <t>5201-006-0010</t>
  </si>
  <si>
    <t>meterial de contruccion</t>
  </si>
  <si>
    <t>5201-006-0011</t>
  </si>
  <si>
    <t>5201-006-0012</t>
  </si>
  <si>
    <t>5201-006-0013</t>
  </si>
  <si>
    <t>medicinas y productos farmaceuticos</t>
  </si>
  <si>
    <t>5201-006-0014</t>
  </si>
  <si>
    <t>5201-006-0015</t>
  </si>
  <si>
    <t>5201-006-0016</t>
  </si>
  <si>
    <t>meteriales complementarios</t>
  </si>
  <si>
    <t>5201-006-0017</t>
  </si>
  <si>
    <t>vestuarios y uniformes</t>
  </si>
  <si>
    <t>5201-006-0018</t>
  </si>
  <si>
    <t>material didactico</t>
  </si>
  <si>
    <t>5201-006-0019</t>
  </si>
  <si>
    <t>CAFETERIA</t>
  </si>
  <si>
    <t>5201-006-0020</t>
  </si>
  <si>
    <t>VALES DE DESPENSA</t>
  </si>
  <si>
    <t>5201-007-0000</t>
  </si>
  <si>
    <t>SERVICIOS GENERALES PRESUPUESTO</t>
  </si>
  <si>
    <t>5201-007-0001</t>
  </si>
  <si>
    <t>5201-007-0002</t>
  </si>
  <si>
    <t>servicio telegraficos</t>
  </si>
  <si>
    <t>5201-007-0003</t>
  </si>
  <si>
    <t>5201-007-0004</t>
  </si>
  <si>
    <t>servicio de energia electrico</t>
  </si>
  <si>
    <t>5201-007-0005</t>
  </si>
  <si>
    <t>5201-007-0006</t>
  </si>
  <si>
    <t>arrendamiento de edificion y locales</t>
  </si>
  <si>
    <t>5201-007-0007</t>
  </si>
  <si>
    <t>5201-007-0008</t>
  </si>
  <si>
    <t>almacenaje, embalaje y envase</t>
  </si>
  <si>
    <t>5201-007-0009</t>
  </si>
  <si>
    <t>5201-007-0010</t>
  </si>
  <si>
    <t>intereses, desc y otros serv bancarios</t>
  </si>
  <si>
    <t>5201-007-0011</t>
  </si>
  <si>
    <t>5201-007-0012</t>
  </si>
  <si>
    <t>5201-007-0013</t>
  </si>
  <si>
    <t>5201-007-0014</t>
  </si>
  <si>
    <t>mtto. y conserv de mobiliario y equipo</t>
  </si>
  <si>
    <t>5201-007-0015</t>
  </si>
  <si>
    <t>mtto. y conserv, de equipo de computo</t>
  </si>
  <si>
    <t>5201-007-0016</t>
  </si>
  <si>
    <t>mtto. y conserv. de mquinaria y equipo</t>
  </si>
  <si>
    <t>5201-007-0017</t>
  </si>
  <si>
    <t>5201-007-0018</t>
  </si>
  <si>
    <t>5201-007-0019</t>
  </si>
  <si>
    <t>servicio de lavanderia y fumigacion</t>
  </si>
  <si>
    <t>5201-007-0020</t>
  </si>
  <si>
    <t>5201-007-0021</t>
  </si>
  <si>
    <t>5201-007-0022</t>
  </si>
  <si>
    <t>5201-007-0023</t>
  </si>
  <si>
    <t>5201-007-0024</t>
  </si>
  <si>
    <t>5201-007-0025</t>
  </si>
  <si>
    <t>gastos de ceremocia de orden social</t>
  </si>
  <si>
    <t>5201-007-0026</t>
  </si>
  <si>
    <t>5201-007-0027</t>
  </si>
  <si>
    <t>congresos,convenciones y exposiciones</t>
  </si>
  <si>
    <t>5201-007-0028</t>
  </si>
  <si>
    <t>5201-007-0029</t>
  </si>
  <si>
    <t>5201-008-0000</t>
  </si>
  <si>
    <t>MATERIALES Y SUMIN.FORANEA</t>
  </si>
  <si>
    <t>5201-008-0001</t>
  </si>
  <si>
    <t>5201-008-0002</t>
  </si>
  <si>
    <t>Material de limpieza</t>
  </si>
  <si>
    <t>5201-008-0005</t>
  </si>
  <si>
    <t>5201-008-0006</t>
  </si>
  <si>
    <t>5201-008-0009</t>
  </si>
  <si>
    <t>reffacc, acces y herram , menores</t>
  </si>
  <si>
    <t>5201-008-0010</t>
  </si>
  <si>
    <t>material de construccion</t>
  </si>
  <si>
    <t>5201-008-0012</t>
  </si>
  <si>
    <t>5201-008-0014</t>
  </si>
  <si>
    <t>5201-008-0016</t>
  </si>
  <si>
    <t>material complementario</t>
  </si>
  <si>
    <t>5201-008-0017</t>
  </si>
  <si>
    <t>Vestuario y uniformes</t>
  </si>
  <si>
    <t>5201-008-0019</t>
  </si>
  <si>
    <t>5201-009-0000</t>
  </si>
  <si>
    <t>SERV GENERALES FORANEA</t>
  </si>
  <si>
    <t>5201-008-0015</t>
  </si>
  <si>
    <t>5201-009-0001</t>
  </si>
  <si>
    <t>5201-009-0003</t>
  </si>
  <si>
    <t>5201-009-0006</t>
  </si>
  <si>
    <t>arrendamiento de edificio</t>
  </si>
  <si>
    <t>5201-009-0009</t>
  </si>
  <si>
    <t>5201-009-0010</t>
  </si>
  <si>
    <t>iintereses ,esc y otros ser, bancarios</t>
  </si>
  <si>
    <t>5201-009-0012</t>
  </si>
  <si>
    <t>5201-009-0013</t>
  </si>
  <si>
    <t>5201-009-0014</t>
  </si>
  <si>
    <t>mtto de mobiliario y equipo</t>
  </si>
  <si>
    <t>5201-009-0016</t>
  </si>
  <si>
    <t>materiaL Complementario</t>
  </si>
  <si>
    <t>5201-009-0017</t>
  </si>
  <si>
    <t>mtto. y conse de bien inmueble</t>
  </si>
  <si>
    <t>5201-009-0022</t>
  </si>
  <si>
    <t>periodicos y  revistas</t>
  </si>
  <si>
    <t>5201-009-0024</t>
  </si>
  <si>
    <t>Viaticos</t>
  </si>
  <si>
    <t>5201-009-0029</t>
  </si>
  <si>
    <t>COMISION POR VENTAS</t>
  </si>
  <si>
    <t>5201-009-0230</t>
  </si>
  <si>
    <t>5201-010-0000</t>
  </si>
  <si>
    <t xml:space="preserve">SERVICIOS GENERALES bazar </t>
  </si>
  <si>
    <t>5201-010-0001</t>
  </si>
  <si>
    <t>5201-010-0003</t>
  </si>
  <si>
    <t>Servicio telefonico</t>
  </si>
  <si>
    <t>5201-010-0006</t>
  </si>
  <si>
    <t>arrendamientos de edid</t>
  </si>
  <si>
    <t>5201-010-0007</t>
  </si>
  <si>
    <t>5201-010-0010</t>
  </si>
  <si>
    <t>intereses ,desc,bancario bazar</t>
  </si>
  <si>
    <t>5201-010-0016</t>
  </si>
  <si>
    <t>Mtto de conservacion de maquina y equipo</t>
  </si>
  <si>
    <t>5201-010-0017</t>
  </si>
  <si>
    <t>mtto de bien inmueble bazar</t>
  </si>
  <si>
    <t>5201-010-0020</t>
  </si>
  <si>
    <t>Gastos de propaganda</t>
  </si>
  <si>
    <t>5201-010-0023</t>
  </si>
  <si>
    <t>PASAJES</t>
  </si>
  <si>
    <t>5201-010-0025</t>
  </si>
  <si>
    <t>gastos de ceremonia bazar</t>
  </si>
  <si>
    <t>5201-010-0028</t>
  </si>
  <si>
    <t>OTROS IMPUESTOS Y DEREC</t>
  </si>
  <si>
    <t>5201-010-0040</t>
  </si>
  <si>
    <t>5201-011-0000</t>
  </si>
  <si>
    <t>MATERIALES Y SUMINISTROS Bazar</t>
  </si>
  <si>
    <t>5201-011-0001</t>
  </si>
  <si>
    <t>5201-011-0002</t>
  </si>
  <si>
    <t>Material de limpiza</t>
  </si>
  <si>
    <t>5201-011-0003</t>
  </si>
  <si>
    <t>mat,utiles de impresion</t>
  </si>
  <si>
    <t>5201-011-0006</t>
  </si>
  <si>
    <t>Alimentacion de personas</t>
  </si>
  <si>
    <t>5201-011-0008</t>
  </si>
  <si>
    <t>materia prima</t>
  </si>
  <si>
    <t>5201-011-0010</t>
  </si>
  <si>
    <t>reffacc y acces. herr, menores</t>
  </si>
  <si>
    <t>5201-011-0012</t>
  </si>
  <si>
    <t>MATERIA ELECTRICO</t>
  </si>
  <si>
    <t>5201-011-0016</t>
  </si>
  <si>
    <t>5201-011-0020</t>
  </si>
  <si>
    <t>5300-000-0000</t>
  </si>
  <si>
    <t>OTROS GASTOS</t>
  </si>
  <si>
    <t>5301-000-0000</t>
  </si>
  <si>
    <t>otros gastos</t>
  </si>
  <si>
    <t>5301-001-0000</t>
  </si>
  <si>
    <t>compensacion por serv. eventuales</t>
  </si>
  <si>
    <t>5301-001-0001</t>
  </si>
  <si>
    <t>5301-002-0000</t>
  </si>
  <si>
    <t>perdida en venta de activo</t>
  </si>
  <si>
    <t>5301-003-0000</t>
  </si>
  <si>
    <t>donaciones</t>
  </si>
  <si>
    <t>Catálogo de Cuentas al 31/Ago/2011</t>
  </si>
  <si>
    <t>Nivel</t>
  </si>
  <si>
    <t xml:space="preserve">  C ó d i g o</t>
  </si>
  <si>
    <t>T i p o</t>
  </si>
  <si>
    <t>Dig</t>
  </si>
  <si>
    <t>Edo</t>
  </si>
  <si>
    <t>Seg</t>
  </si>
  <si>
    <t>Agr</t>
  </si>
  <si>
    <t>Fin</t>
  </si>
  <si>
    <t>Moneda</t>
  </si>
  <si>
    <t>Neg</t>
  </si>
  <si>
    <t>A Activo Deudora</t>
  </si>
  <si>
    <t>Pesos</t>
  </si>
  <si>
    <t xml:space="preserve"> 2</t>
  </si>
  <si>
    <t>Tit</t>
  </si>
  <si>
    <t xml:space="preserve">  3</t>
  </si>
  <si>
    <t>Si</t>
  </si>
  <si>
    <t xml:space="preserve">   4</t>
  </si>
  <si>
    <t xml:space="preserve">    5</t>
  </si>
  <si>
    <t>Afectable</t>
  </si>
  <si>
    <t>Sub</t>
  </si>
  <si>
    <t>B Activo Acreedora</t>
  </si>
  <si>
    <t>D Pasivo Acreedora</t>
  </si>
  <si>
    <t>F Capital Acreedora</t>
  </si>
  <si>
    <t>H Resultados Acreedora</t>
  </si>
  <si>
    <t>G Resultados Deudora</t>
  </si>
  <si>
    <t>Relación de cuentas impresas:</t>
  </si>
  <si>
    <t>Total de cuentas:</t>
  </si>
  <si>
    <t>Cuentas de acumulación:</t>
  </si>
  <si>
    <t>Cuentas de afectación:</t>
  </si>
  <si>
    <t>Padrón de Proveedores</t>
  </si>
  <si>
    <t>Código</t>
  </si>
  <si>
    <t xml:space="preserve">     1</t>
  </si>
  <si>
    <t>JORGE UREÑA CHAN</t>
  </si>
  <si>
    <t>UECJ5207064K6</t>
  </si>
  <si>
    <t xml:space="preserve">     2</t>
  </si>
  <si>
    <t>ELICEO TUYUB DZIB</t>
  </si>
  <si>
    <t>TUDE7906143K1</t>
  </si>
  <si>
    <t xml:space="preserve">     3</t>
  </si>
  <si>
    <t>TVE921112BZ1</t>
  </si>
  <si>
    <t xml:space="preserve">     4</t>
  </si>
  <si>
    <t>LAURA IRENE HERNANDEZ PATRON</t>
  </si>
  <si>
    <t>HEPL6905284K9</t>
  </si>
  <si>
    <t xml:space="preserve">     5</t>
  </si>
  <si>
    <t>FERROLAMINAS RICHAUD</t>
  </si>
  <si>
    <t>FRI90092879A</t>
  </si>
  <si>
    <t xml:space="preserve">     6</t>
  </si>
  <si>
    <t>NVA WAL MARK DE MEXICO S.A DE C.V</t>
  </si>
  <si>
    <t>NWM9709244W4</t>
  </si>
  <si>
    <t xml:space="preserve">     7</t>
  </si>
  <si>
    <t>OFFICE DEPOT DE MEXICO SA. DE C.V</t>
  </si>
  <si>
    <t>ODM950324V24</t>
  </si>
  <si>
    <t xml:space="preserve">     8</t>
  </si>
  <si>
    <t>ARZIRI GONZALEZ RODRIGUEZ</t>
  </si>
  <si>
    <t>GORA7001173C5</t>
  </si>
  <si>
    <t xml:space="preserve">     9</t>
  </si>
  <si>
    <t>ROAG650518CX0</t>
  </si>
  <si>
    <t xml:space="preserve">    10</t>
  </si>
  <si>
    <t>AUDREY CONCEPCION ZAPATA ZETINA</t>
  </si>
  <si>
    <t>ZAZA670413EA1</t>
  </si>
  <si>
    <t xml:space="preserve">    11</t>
  </si>
  <si>
    <t>JORGE MANZANILLA PEREZ</t>
  </si>
  <si>
    <t>MAPJ560520T65</t>
  </si>
  <si>
    <t xml:space="preserve">    12</t>
  </si>
  <si>
    <t>CABAÑAZ VAZQUEZ ROBERTO</t>
  </si>
  <si>
    <t>CAVR7511154N4</t>
  </si>
  <si>
    <t xml:space="preserve">    13</t>
  </si>
  <si>
    <t>CARLOS ARTURO LASTRI ROMERO</t>
  </si>
  <si>
    <t>LARC760312JI0</t>
  </si>
  <si>
    <t xml:space="preserve">    14</t>
  </si>
  <si>
    <t>SEGURIDAD Y COMUNICACION INTEGRADA S.A DE C.V</t>
  </si>
  <si>
    <t>SCI8807254T9</t>
  </si>
  <si>
    <t xml:space="preserve">    15</t>
  </si>
  <si>
    <t>ELIZABETH AC ORTIZ</t>
  </si>
  <si>
    <t>AOEL690101ET2</t>
  </si>
  <si>
    <t xml:space="preserve">    16</t>
  </si>
  <si>
    <t>JULIA ALFARO GONZALEZ</t>
  </si>
  <si>
    <t>AAGJ440419HYA</t>
  </si>
  <si>
    <t xml:space="preserve">    17</t>
  </si>
  <si>
    <t>PARTES Y EQUIPOS DE  REFREGERACION DEL SURESTE S.A DE C.V</t>
  </si>
  <si>
    <t>PER920317PC8</t>
  </si>
  <si>
    <t xml:space="preserve">    18</t>
  </si>
  <si>
    <t>TRIPLAY DE CAMPECHE S.A DE C.V</t>
  </si>
  <si>
    <t>TCA7304029U6</t>
  </si>
  <si>
    <t xml:space="preserve">    19</t>
  </si>
  <si>
    <t>MODATELAS SA. DE C.V</t>
  </si>
  <si>
    <t>MOD041014KI3</t>
  </si>
  <si>
    <t xml:space="preserve">    20</t>
  </si>
  <si>
    <t>REF8801226BA</t>
  </si>
  <si>
    <t xml:space="preserve">    21</t>
  </si>
  <si>
    <t>LIDIA MAGDALENA SANCHEZ PADILLA</t>
  </si>
  <si>
    <t>SAPL660803R55</t>
  </si>
  <si>
    <t xml:space="preserve">    22</t>
  </si>
  <si>
    <t>SIMON MENDOZA PEREZ</t>
  </si>
  <si>
    <t>MEPS600903QY8</t>
  </si>
  <si>
    <t xml:space="preserve">    23</t>
  </si>
  <si>
    <t>LEYDI MARIA VERA DZIB</t>
  </si>
  <si>
    <t>VEDL810910F87</t>
  </si>
  <si>
    <t xml:space="preserve">    24</t>
  </si>
  <si>
    <t>CARLOS MANUEL RISUEÑO BARRERA</t>
  </si>
  <si>
    <t>RIBC601104PJ3</t>
  </si>
  <si>
    <t xml:space="preserve">    25</t>
  </si>
  <si>
    <t>MOT040416KS6</t>
  </si>
  <si>
    <t xml:space="preserve">    26</t>
  </si>
  <si>
    <t>SERGIO AURELIO ARTEAGA RAMOS</t>
  </si>
  <si>
    <t>AERS570924NS6</t>
  </si>
  <si>
    <t xml:space="preserve">    27</t>
  </si>
  <si>
    <t>SONIA DEL SOCORRO RISUELO BARRERA</t>
  </si>
  <si>
    <t>RIBS560512NV5</t>
  </si>
  <si>
    <t xml:space="preserve">    28</t>
  </si>
  <si>
    <t xml:space="preserve">SERVICIO POSTAL MEXICANO </t>
  </si>
  <si>
    <t>SPM860820CF5</t>
  </si>
  <si>
    <t xml:space="preserve">    29</t>
  </si>
  <si>
    <t>DAVID ANTONIO CHAY MAY</t>
  </si>
  <si>
    <t>CAMD8112299G6</t>
  </si>
  <si>
    <t xml:space="preserve">    30</t>
  </si>
  <si>
    <t>E.S.G.E.S  S.A DE C.V</t>
  </si>
  <si>
    <t>ESG000418CS4</t>
  </si>
  <si>
    <t xml:space="preserve">    31</t>
  </si>
  <si>
    <t>JOSE ANTONIO MOLAS CAMMAL</t>
  </si>
  <si>
    <t>MOCA7603052I3</t>
  </si>
  <si>
    <t xml:space="preserve">    32</t>
  </si>
  <si>
    <t>JOSE FAISAL CAHUICH</t>
  </si>
  <si>
    <t>FACJ680209G31</t>
  </si>
  <si>
    <t xml:space="preserve">    33</t>
  </si>
  <si>
    <t>ONO960328UT2</t>
  </si>
  <si>
    <t xml:space="preserve">    34</t>
  </si>
  <si>
    <t>CSU570704QP5</t>
  </si>
  <si>
    <t xml:space="preserve">    35</t>
  </si>
  <si>
    <t>FER001204HG3</t>
  </si>
  <si>
    <t xml:space="preserve">    36</t>
  </si>
  <si>
    <t>ESTAFETA  MEXICANA S.A DE C.V</t>
  </si>
  <si>
    <t>EME880309SK5</t>
  </si>
  <si>
    <t xml:space="preserve">    37</t>
  </si>
  <si>
    <t>PAM891201I33</t>
  </si>
  <si>
    <t xml:space="preserve">    38</t>
  </si>
  <si>
    <t>VICTOR  RAMON SOLIS CHAVEZ</t>
  </si>
  <si>
    <t>SOCV630209F84</t>
  </si>
  <si>
    <t xml:space="preserve">    39</t>
  </si>
  <si>
    <t>TELEFONOS DE MEXICO S.A.B DE C.V.</t>
  </si>
  <si>
    <t>TME840315KT6</t>
  </si>
  <si>
    <t xml:space="preserve">    40</t>
  </si>
  <si>
    <t>GSE720216JJ6</t>
  </si>
  <si>
    <t xml:space="preserve">    41</t>
  </si>
  <si>
    <t>FRANCISCO AARON CHABLE LOPEZ</t>
  </si>
  <si>
    <t>CALF701113C65</t>
  </si>
  <si>
    <t xml:space="preserve">    42</t>
  </si>
  <si>
    <t>LUCIO ALEJANDRO RODRIGUEZ GUEMES</t>
  </si>
  <si>
    <t>ROGL770526RV5</t>
  </si>
  <si>
    <t xml:space="preserve">    43</t>
  </si>
  <si>
    <t>NORMA LIBERTAD BOLIVAR MOLAS</t>
  </si>
  <si>
    <t>BOMN350913GZ4</t>
  </si>
  <si>
    <t xml:space="preserve">    44</t>
  </si>
  <si>
    <t>MIGUEL ANGEL DUARTE QUIJANO</t>
  </si>
  <si>
    <t>DUQM611215DD3</t>
  </si>
  <si>
    <t xml:space="preserve">    45</t>
  </si>
  <si>
    <t>COMPAÑIA INTEGRADORA DE ARTICULOS PARA EL REGALO</t>
  </si>
  <si>
    <t>JAR961001MEA</t>
  </si>
  <si>
    <t xml:space="preserve">    46</t>
  </si>
  <si>
    <t>COATS DE MEXICO S.A DE C.V</t>
  </si>
  <si>
    <t>CME891127EA1</t>
  </si>
  <si>
    <t xml:space="preserve">    47</t>
  </si>
  <si>
    <t>HSBC BANCO</t>
  </si>
  <si>
    <t>HMI950125KG8</t>
  </si>
  <si>
    <t xml:space="preserve">    49</t>
  </si>
  <si>
    <t>TIENDAS CHAPUR S.A DE C.V</t>
  </si>
  <si>
    <t>TCA820316NX8</t>
  </si>
  <si>
    <t xml:space="preserve">    50</t>
  </si>
  <si>
    <t>HUACHO MARTIN S.A DE C.V</t>
  </si>
  <si>
    <t>HMA840118RN5</t>
  </si>
  <si>
    <t xml:space="preserve">    51</t>
  </si>
  <si>
    <t>ASA6506102U9</t>
  </si>
  <si>
    <t xml:space="preserve">    52</t>
  </si>
  <si>
    <t>IRMA SUSANA GONZALEZ OROZCO</t>
  </si>
  <si>
    <t>GOOI750208DL8</t>
  </si>
  <si>
    <t xml:space="preserve">    53</t>
  </si>
  <si>
    <t>CR TECNOLOGIA S.A DE C.V</t>
  </si>
  <si>
    <t>CTE991108K27</t>
  </si>
  <si>
    <t xml:space="preserve">    54</t>
  </si>
  <si>
    <t>DEM88011152E9</t>
  </si>
  <si>
    <t xml:space="preserve">    55</t>
  </si>
  <si>
    <t>OLGA MARIA BAEZA VILLALOBOS</t>
  </si>
  <si>
    <t>BAVO570916QB3</t>
  </si>
  <si>
    <t xml:space="preserve">    56</t>
  </si>
  <si>
    <t>NIRIA DEL ROSARIO GIL DZIB</t>
  </si>
  <si>
    <t>GIDN581001PW6</t>
  </si>
  <si>
    <t xml:space="preserve">    57</t>
  </si>
  <si>
    <t>MARIA GPE CARRILLO ORTEGON</t>
  </si>
  <si>
    <t>CAOG540815JB6</t>
  </si>
  <si>
    <t xml:space="preserve">    58</t>
  </si>
  <si>
    <t>GERERADO  TORRES LARA</t>
  </si>
  <si>
    <t>TOLG700323ED2</t>
  </si>
  <si>
    <t xml:space="preserve">    59</t>
  </si>
  <si>
    <t>OMAR A TORRES ROJO</t>
  </si>
  <si>
    <t>TORO7107242E9</t>
  </si>
  <si>
    <t xml:space="preserve">    60</t>
  </si>
  <si>
    <t>GTS010823578</t>
  </si>
  <si>
    <t xml:space="preserve">    61</t>
  </si>
  <si>
    <t>FOTO SERVICIO OMEGA S,A DE C,V</t>
  </si>
  <si>
    <t>FSO511228J90</t>
  </si>
  <si>
    <t xml:space="preserve">    62</t>
  </si>
  <si>
    <t>CFE370814Q10</t>
  </si>
  <si>
    <t xml:space="preserve">    63</t>
  </si>
  <si>
    <t>IVAN ANTONIO VAZQUEZ TUT</t>
  </si>
  <si>
    <t>VATI810806SV4</t>
  </si>
  <si>
    <t xml:space="preserve">    64</t>
  </si>
  <si>
    <t>AIME DEL SOCORRO MEDINA CASTILLO</t>
  </si>
  <si>
    <t>MECA811101S93</t>
  </si>
  <si>
    <t xml:space="preserve">    65</t>
  </si>
  <si>
    <t>RADIO MOVIL DIPSA</t>
  </si>
  <si>
    <t>RDI841003QJ4</t>
  </si>
  <si>
    <t xml:space="preserve">    66</t>
  </si>
  <si>
    <t>GUADALUPE DE LOS ANGELES CRUZ MAAS</t>
  </si>
  <si>
    <t>CUMG820313MR2</t>
  </si>
  <si>
    <t xml:space="preserve">    67</t>
  </si>
  <si>
    <t>GEMMA DISTRIBUCIONES S.A</t>
  </si>
  <si>
    <t>GDI021128264</t>
  </si>
  <si>
    <t xml:space="preserve">    68</t>
  </si>
  <si>
    <t>CONCECIONARIA DE PRODCUCTOS JAGUAR</t>
  </si>
  <si>
    <t>CPJ9703054P2</t>
  </si>
  <si>
    <t xml:space="preserve">    69</t>
  </si>
  <si>
    <t>VIG9504181M0</t>
  </si>
  <si>
    <t xml:space="preserve">    70</t>
  </si>
  <si>
    <t>NCA8504183B6</t>
  </si>
  <si>
    <t xml:space="preserve">    71</t>
  </si>
  <si>
    <t>SERVICIOS NACIONALES MUPA</t>
  </si>
  <si>
    <t>SNM991125UC2</t>
  </si>
  <si>
    <t xml:space="preserve">    72</t>
  </si>
  <si>
    <t>CARLOS IVAN DURAN PEREZ</t>
  </si>
  <si>
    <t>DUPC7701267Q7</t>
  </si>
  <si>
    <t xml:space="preserve">    73</t>
  </si>
  <si>
    <t>GUADALUPE SOTO MACIAS</t>
  </si>
  <si>
    <t>SOMG571212I77</t>
  </si>
  <si>
    <t xml:space="preserve">    74</t>
  </si>
  <si>
    <t>MANUEL ROMERO CRUZ</t>
  </si>
  <si>
    <t>ROCM33081895A</t>
  </si>
  <si>
    <t xml:space="preserve">    75</t>
  </si>
  <si>
    <t>CAMPECHANA DE EXPORTACION S.A DE .CV</t>
  </si>
  <si>
    <t>CEX030806391</t>
  </si>
  <si>
    <t xml:space="preserve">    76</t>
  </si>
  <si>
    <t>CESAR ERMILO BALME ARCEO</t>
  </si>
  <si>
    <t>BAAC91028GQ7</t>
  </si>
  <si>
    <t xml:space="preserve">    77</t>
  </si>
  <si>
    <t>DISTRIBUIDORA DE PRODUCTOS DE M DEL GOLFO</t>
  </si>
  <si>
    <t>BUBA501121PC3</t>
  </si>
  <si>
    <t xml:space="preserve">    78</t>
  </si>
  <si>
    <t>ELECTRONICA EMPRESARIAL CANCUN SA DE CV</t>
  </si>
  <si>
    <t>EEC980715DI0</t>
  </si>
  <si>
    <t xml:space="preserve">    79</t>
  </si>
  <si>
    <t>NORMA SELENE SALABARRIA CHABLE</t>
  </si>
  <si>
    <t>SACN700306RM8</t>
  </si>
  <si>
    <t xml:space="preserve">    80</t>
  </si>
  <si>
    <t>GRUPO PARISINA S.A DE C.V</t>
  </si>
  <si>
    <t>GPA930101QI7</t>
  </si>
  <si>
    <t xml:space="preserve">    81</t>
  </si>
  <si>
    <t>MARIA DEL CARMEN PARRA DOMINGUEZ</t>
  </si>
  <si>
    <t>PADC561218DTA</t>
  </si>
  <si>
    <t xml:space="preserve">    82</t>
  </si>
  <si>
    <t>SCOTIABANK INVERLAT S.A</t>
  </si>
  <si>
    <t>SIN9412025I4</t>
  </si>
  <si>
    <t xml:space="preserve">    83</t>
  </si>
  <si>
    <t>RAUL ROCHA PAREDES</t>
  </si>
  <si>
    <t>ROPR810726QPA</t>
  </si>
  <si>
    <t xml:space="preserve">    84</t>
  </si>
  <si>
    <t>PEDRO PALOMO CARRILLO</t>
  </si>
  <si>
    <t>PACP6607098F5</t>
  </si>
  <si>
    <t xml:space="preserve">    85</t>
  </si>
  <si>
    <t>ISMAEL ORDOÑEZ ESCOBAR</t>
  </si>
  <si>
    <t>OOEI750827M82</t>
  </si>
  <si>
    <t xml:space="preserve">    86</t>
  </si>
  <si>
    <t>SMA9303033I2</t>
  </si>
  <si>
    <t xml:space="preserve">    87</t>
  </si>
  <si>
    <t>LETICIA ARECELY URPAPILLETA CHUC</t>
  </si>
  <si>
    <t>UACL660321Q5A</t>
  </si>
  <si>
    <t xml:space="preserve">    88</t>
  </si>
  <si>
    <t>ALMACENES DEL SUROESTE S.A DE C.V</t>
  </si>
  <si>
    <t>ASU020117I89</t>
  </si>
  <si>
    <t xml:space="preserve">    89</t>
  </si>
  <si>
    <t>RESTAURANT GES S.A DE C.V</t>
  </si>
  <si>
    <t>RGE0304283D7</t>
  </si>
  <si>
    <t xml:space="preserve">    90</t>
  </si>
  <si>
    <t>ERNESTO ANTONIO CEFERINO GOMEZ</t>
  </si>
  <si>
    <t>CEGE660131H23</t>
  </si>
  <si>
    <t xml:space="preserve">    91</t>
  </si>
  <si>
    <t>FERNANDO QUINTAL HERNANDEZ</t>
  </si>
  <si>
    <t>QUHF6912164U1</t>
  </si>
  <si>
    <t xml:space="preserve">    92</t>
  </si>
  <si>
    <t>GPM980416R37</t>
  </si>
  <si>
    <t xml:space="preserve">    93</t>
  </si>
  <si>
    <t>EL PREGONERO CAMPECHANO S.P.R. DE .R.L</t>
  </si>
  <si>
    <t>PCA010518BD7</t>
  </si>
  <si>
    <t xml:space="preserve">    94</t>
  </si>
  <si>
    <t>VICTOR MANUEL XUFFI CANCHE</t>
  </si>
  <si>
    <t>XUCV4403291R6</t>
  </si>
  <si>
    <t xml:space="preserve">    95</t>
  </si>
  <si>
    <t>JAVIER AGUSTO SANCHEZ GOMEZ</t>
  </si>
  <si>
    <t>SAGJ821209N11</t>
  </si>
  <si>
    <t xml:space="preserve">    96</t>
  </si>
  <si>
    <t>MARIA EUGENIA SANTOZ LOEZA</t>
  </si>
  <si>
    <t>SALE6705122PA</t>
  </si>
  <si>
    <t xml:space="preserve">    97</t>
  </si>
  <si>
    <t>FARMACIA CANTO S.A DE C.V</t>
  </si>
  <si>
    <t>FCA840601BX6</t>
  </si>
  <si>
    <t xml:space="preserve">    98</t>
  </si>
  <si>
    <t>CONCEPCION SANDOVAL QUINTAL</t>
  </si>
  <si>
    <t>SAQC521011H38</t>
  </si>
  <si>
    <t xml:space="preserve">    99</t>
  </si>
  <si>
    <t>MARIA ROSA MATU PUC</t>
  </si>
  <si>
    <t>MAPR781004RH3</t>
  </si>
  <si>
    <t xml:space="preserve">   100</t>
  </si>
  <si>
    <t>FELIPE DE JESUS ARJONA ROMERO</t>
  </si>
  <si>
    <t>AORF760226KR5</t>
  </si>
  <si>
    <t xml:space="preserve">   101</t>
  </si>
  <si>
    <t>INSTITUTO MEXICANO DE LA PROPIEDAD INDUSTRIAL</t>
  </si>
  <si>
    <t>IMP931211NE1</t>
  </si>
  <si>
    <t xml:space="preserve">   102</t>
  </si>
  <si>
    <t>FERNANDO ESCALANTE MARQUEZ</t>
  </si>
  <si>
    <t>AEMF631008BW3</t>
  </si>
  <si>
    <t xml:space="preserve">   103</t>
  </si>
  <si>
    <t>MARIA LORENA MEDINA VALES</t>
  </si>
  <si>
    <t>MEVL641121G19</t>
  </si>
  <si>
    <t xml:space="preserve">   104</t>
  </si>
  <si>
    <t>MESO2907093L1</t>
  </si>
  <si>
    <t xml:space="preserve">   105</t>
  </si>
  <si>
    <t>SCA860114GE3</t>
  </si>
  <si>
    <t xml:space="preserve">   106</t>
  </si>
  <si>
    <t>SALVADOR CANDELARIO DZIB SOSA</t>
  </si>
  <si>
    <t>DISS6911078H2</t>
  </si>
  <si>
    <t xml:space="preserve">   107</t>
  </si>
  <si>
    <t xml:space="preserve">PRODUCTOS MEXICANOS ELECTRICOS EN EN STE S.A </t>
  </si>
  <si>
    <t>PME8406202D7</t>
  </si>
  <si>
    <t xml:space="preserve">   108</t>
  </si>
  <si>
    <t>TIN921119LP5</t>
  </si>
  <si>
    <t xml:space="preserve">   109</t>
  </si>
  <si>
    <t>DISTRIBUCIONES Y REPRESENTACIONES DE MATERIALES SA. D</t>
  </si>
  <si>
    <t>DRM950104FM0</t>
  </si>
  <si>
    <t xml:space="preserve">   110</t>
  </si>
  <si>
    <t>JESUS SALVADOR TUN CONTRERAS</t>
  </si>
  <si>
    <t>TUCJ651028AY4</t>
  </si>
  <si>
    <t xml:space="preserve">   111</t>
  </si>
  <si>
    <t>PROTECCION Y TELECOMUNICACION DEL GOLFO S.A DE C.V</t>
  </si>
  <si>
    <t>PTG040601JPA</t>
  </si>
  <si>
    <t xml:space="preserve">   112</t>
  </si>
  <si>
    <t>HECTOR PADILLA MORALES</t>
  </si>
  <si>
    <t>PAMH620605366</t>
  </si>
  <si>
    <t xml:space="preserve">   113</t>
  </si>
  <si>
    <t>ANA MARIA SANTOS GONZALEZ</t>
  </si>
  <si>
    <t>SAGA620403VE9</t>
  </si>
  <si>
    <t xml:space="preserve">   114</t>
  </si>
  <si>
    <t>PRESTACIONES MEXICANAS ,S,A DE C,V</t>
  </si>
  <si>
    <t>PME811211B20</t>
  </si>
  <si>
    <t xml:space="preserve">   115</t>
  </si>
  <si>
    <t>JESUS VILLANUEVA VINAGRE</t>
  </si>
  <si>
    <t>VIVJ810619LDA</t>
  </si>
  <si>
    <t xml:space="preserve">   116</t>
  </si>
  <si>
    <t>RODOLFO HIDALGO ESQUIVEL</t>
  </si>
  <si>
    <t>HIER620119J78</t>
  </si>
  <si>
    <t xml:space="preserve">   117</t>
  </si>
  <si>
    <t>ROGER GASPAR TUN CUY</t>
  </si>
  <si>
    <t>TUCR611012EK4</t>
  </si>
  <si>
    <t xml:space="preserve">   118</t>
  </si>
  <si>
    <t>total soft s.a de cv.</t>
  </si>
  <si>
    <t>TOT0007065G0</t>
  </si>
  <si>
    <t xml:space="preserve">   119</t>
  </si>
  <si>
    <t>EL RETIRO 1895 S.A DE C.V</t>
  </si>
  <si>
    <t>RMO960719TL8</t>
  </si>
  <si>
    <t xml:space="preserve">   120</t>
  </si>
  <si>
    <t>REFACCIONARIA AUTOMOTRIZ SAN PEDRO S.A DE C.V</t>
  </si>
  <si>
    <t>RAS030814QZ0</t>
  </si>
  <si>
    <t xml:space="preserve">   121</t>
  </si>
  <si>
    <t>COMERCIALIZADORA DE ALMACENES GARCIA S.A DE C.V</t>
  </si>
  <si>
    <t>CAG0412176A6</t>
  </si>
  <si>
    <t xml:space="preserve">   122</t>
  </si>
  <si>
    <t>LOURDES LIBRADO FLORES</t>
  </si>
  <si>
    <t>LIFL600301QM2</t>
  </si>
  <si>
    <t xml:space="preserve">   123</t>
  </si>
  <si>
    <t>GRUPO  PROBOLSAS S.A DE C.V</t>
  </si>
  <si>
    <t>GPR040119Q41</t>
  </si>
  <si>
    <t xml:space="preserve">   124</t>
  </si>
  <si>
    <t>RODNEY DEL A CHIN SALAZAR</t>
  </si>
  <si>
    <t>CISR630328A48</t>
  </si>
  <si>
    <t xml:space="preserve">   125</t>
  </si>
  <si>
    <t>NIURKA MARIA GOMEZ ROSADO</t>
  </si>
  <si>
    <t>GORN691013JP4</t>
  </si>
  <si>
    <t xml:space="preserve">   126</t>
  </si>
  <si>
    <t>COMERCIALIZADORA SAURI S.A DE C.V</t>
  </si>
  <si>
    <t>CPS020731CJ1</t>
  </si>
  <si>
    <t xml:space="preserve">   127</t>
  </si>
  <si>
    <t>TRASPORTADORA ASORIO SA DE CV</t>
  </si>
  <si>
    <t>TOS0407087T2</t>
  </si>
  <si>
    <t xml:space="preserve">   128</t>
  </si>
  <si>
    <t>LORENA ORTEGA ALFARO</t>
  </si>
  <si>
    <t>OEAL821208B64</t>
  </si>
  <si>
    <t xml:space="preserve">   129</t>
  </si>
  <si>
    <t>ALMA CECILIA HERNANDEZ HOFFMAN</t>
  </si>
  <si>
    <t>HEHA620829DP4</t>
  </si>
  <si>
    <t xml:space="preserve">   130</t>
  </si>
  <si>
    <t>envios america express s.a de c.v</t>
  </si>
  <si>
    <t>EAE010701QX9</t>
  </si>
  <si>
    <t xml:space="preserve">   131</t>
  </si>
  <si>
    <t>ERWIN ANTONIO PARK GOMEZ</t>
  </si>
  <si>
    <t>PAGE661022UV9</t>
  </si>
  <si>
    <t xml:space="preserve">   132</t>
  </si>
  <si>
    <t>VERONICA SASTRE GARCIA</t>
  </si>
  <si>
    <t>SAGV600402E52</t>
  </si>
  <si>
    <t xml:space="preserve">   133</t>
  </si>
  <si>
    <t>AGENCIA DE VIAJES POTONCHAN S.A DE C.V</t>
  </si>
  <si>
    <t>AVP8507174K0</t>
  </si>
  <si>
    <t xml:space="preserve">   134</t>
  </si>
  <si>
    <t>FOTOCOPIADORAS DE CAMPECHE S,A DE C.V</t>
  </si>
  <si>
    <t>FCA920623HNA</t>
  </si>
  <si>
    <t xml:space="preserve">   135</t>
  </si>
  <si>
    <t>TIENDAS CHEDRAUI SA DE C.V</t>
  </si>
  <si>
    <t>TCH850701RM1</t>
  </si>
  <si>
    <t xml:space="preserve">   136</t>
  </si>
  <si>
    <t>JUSTO VICENTE SIERRA ARROCHA</t>
  </si>
  <si>
    <t>SIAJ720719PS8</t>
  </si>
  <si>
    <t xml:space="preserve">   137</t>
  </si>
  <si>
    <t>LUIS GERARDO MENDEZ  AGUILAR</t>
  </si>
  <si>
    <t>MEAL620628MM2</t>
  </si>
  <si>
    <t xml:space="preserve">   138</t>
  </si>
  <si>
    <t>RECICLAJE AMBIENTAL DEL PLASTICO</t>
  </si>
  <si>
    <t>RAP040817H29</t>
  </si>
  <si>
    <t xml:space="preserve">   139</t>
  </si>
  <si>
    <t>distribuidora yazbek s.a de c.v</t>
  </si>
  <si>
    <t>DYA041207GA7</t>
  </si>
  <si>
    <t xml:space="preserve">   140</t>
  </si>
  <si>
    <t>TIENDAS COMERCIAL MEXICANA S-A DE C.V</t>
  </si>
  <si>
    <t>TCM951030A17</t>
  </si>
  <si>
    <t xml:space="preserve">   141</t>
  </si>
  <si>
    <t>ORGANIZACION EDITORIAL DEL SURESTE S.A DE C.V</t>
  </si>
  <si>
    <t>OES800908BE8</t>
  </si>
  <si>
    <t xml:space="preserve">   142</t>
  </si>
  <si>
    <t>COPISISTEMAS DEL SURESTE SA DE C.V</t>
  </si>
  <si>
    <t>CSU920928H33</t>
  </si>
  <si>
    <t xml:space="preserve">   143</t>
  </si>
  <si>
    <t>MARIA DEL SOCORRO PADILLA MONTELOGO</t>
  </si>
  <si>
    <t>PAMS421107U60</t>
  </si>
  <si>
    <t xml:space="preserve">   144</t>
  </si>
  <si>
    <t>RAFAEL DEL JESUS TRIAY NOVELO</t>
  </si>
  <si>
    <t>TINR4109144L8</t>
  </si>
  <si>
    <t xml:space="preserve">   145</t>
  </si>
  <si>
    <t>COSTCO DE MEXICO S.A DE C.V</t>
  </si>
  <si>
    <t>CME910715UB9</t>
  </si>
  <si>
    <t xml:space="preserve">   146</t>
  </si>
  <si>
    <t>DULCE DEL CARMEN TEC SANCHEZ</t>
  </si>
  <si>
    <t>TESD451116F1</t>
  </si>
  <si>
    <t xml:space="preserve">   147</t>
  </si>
  <si>
    <t>OK COMUNICACIONES DE R.L DE CV</t>
  </si>
  <si>
    <t>OCO0502044G1</t>
  </si>
  <si>
    <t xml:space="preserve">   148</t>
  </si>
  <si>
    <t>ROSA URIBE  VARGAS</t>
  </si>
  <si>
    <t>UIVR440730I35</t>
  </si>
  <si>
    <t xml:space="preserve">   149</t>
  </si>
  <si>
    <t>BRENDA DEL CARMEN SANCHEZ GONZALEZ</t>
  </si>
  <si>
    <t>SAGB840412CP0</t>
  </si>
  <si>
    <t xml:space="preserve">   150</t>
  </si>
  <si>
    <t>OMEGA DISTRIBUIDORA DE HILOS S.A DE C.V</t>
  </si>
  <si>
    <t>ODH850514D29</t>
  </si>
  <si>
    <t xml:space="preserve">   151</t>
  </si>
  <si>
    <t>MANUEL ANTONIO NAH VALDEZ</t>
  </si>
  <si>
    <t>NAVM670507MK0</t>
  </si>
  <si>
    <t xml:space="preserve">   152</t>
  </si>
  <si>
    <t>PINTURAS Y BROCHAS DE CAMPECHE S.A DE C.V</t>
  </si>
  <si>
    <t>PBC880215RQ8</t>
  </si>
  <si>
    <t xml:space="preserve">   153</t>
  </si>
  <si>
    <t>JOSE DE LA CRUZ CANUL CHIN</t>
  </si>
  <si>
    <t>CACC740426HEA</t>
  </si>
  <si>
    <t xml:space="preserve">   154</t>
  </si>
  <si>
    <t>FOTOCENTRO DE CAMPECHE S.A DE C.V</t>
  </si>
  <si>
    <t>FCA0402062H0</t>
  </si>
  <si>
    <t xml:space="preserve">   155</t>
  </si>
  <si>
    <t>GRUPO NACIONAL DE AUTOTRANSPORTE DE CARGA SA DE CV</t>
  </si>
  <si>
    <t>GNA971010DE1</t>
  </si>
  <si>
    <t xml:space="preserve">   156</t>
  </si>
  <si>
    <t>JUAN CARLOS  ROBLES CARAVEO</t>
  </si>
  <si>
    <t>ROCJ720131LG3</t>
  </si>
  <si>
    <t xml:space="preserve">   157</t>
  </si>
  <si>
    <t>ARTIZ CELULARES .SA DE C.V</t>
  </si>
  <si>
    <t>ACE070629QN6</t>
  </si>
  <si>
    <t xml:space="preserve">   158</t>
  </si>
  <si>
    <t>FERNANDO EUTIMIO SIERRA PEREZ</t>
  </si>
  <si>
    <t>SIPF290120Q64</t>
  </si>
  <si>
    <t xml:space="preserve">   159</t>
  </si>
  <si>
    <t>JOSE LUIS PALOMEQUE VAZQUEZ</t>
  </si>
  <si>
    <t>PAVL7312197M0</t>
  </si>
  <si>
    <t xml:space="preserve">   160</t>
  </si>
  <si>
    <t>JULIA GPE CANO ALMEYDA</t>
  </si>
  <si>
    <t>CAAJ7809096B3</t>
  </si>
  <si>
    <t xml:space="preserve">   161</t>
  </si>
  <si>
    <t>AUTORRE S.A DE C.V</t>
  </si>
  <si>
    <t>AUT0609047K9</t>
  </si>
  <si>
    <t xml:space="preserve">   162</t>
  </si>
  <si>
    <t>NELLY DEL ROSARIO MEX SALAZAR</t>
  </si>
  <si>
    <t>MESN720923MQ9</t>
  </si>
  <si>
    <t xml:space="preserve">   163</t>
  </si>
  <si>
    <t>ASSIS TU VESTIR S.A DE C.V</t>
  </si>
  <si>
    <t>ATV0512132Y5</t>
  </si>
  <si>
    <t xml:space="preserve">   164</t>
  </si>
  <si>
    <t>MENSAJERIA DE LA PENINSULA S.A DE C.V</t>
  </si>
  <si>
    <t>MPE9610245S2</t>
  </si>
  <si>
    <t xml:space="preserve">   165</t>
  </si>
  <si>
    <t>QUIPRI S.DE R.L</t>
  </si>
  <si>
    <t>QUI050209TP6</t>
  </si>
  <si>
    <t xml:space="preserve">   166</t>
  </si>
  <si>
    <t>NELBA DORANTES CU</t>
  </si>
  <si>
    <t>DOCN490715K36</t>
  </si>
  <si>
    <t xml:space="preserve">   167</t>
  </si>
  <si>
    <t>ELIOT JIMENEZ CHAVEZ</t>
  </si>
  <si>
    <t>JICE831127QM5</t>
  </si>
  <si>
    <t xml:space="preserve">   168</t>
  </si>
  <si>
    <t>JOSE  CONCEPCION BAQUEIRO CANCHE</t>
  </si>
  <si>
    <t>BACCA460214T2</t>
  </si>
  <si>
    <t xml:space="preserve">   169</t>
  </si>
  <si>
    <t>MATERIALES Y AGREGADOS MAYA SUR S.A DE .V</t>
  </si>
  <si>
    <t>MAM060710II5</t>
  </si>
  <si>
    <t xml:space="preserve">   170</t>
  </si>
  <si>
    <t>GRUPO GOMELO SA DE C.V</t>
  </si>
  <si>
    <t>GGO0311048H0</t>
  </si>
  <si>
    <t xml:space="preserve">   171</t>
  </si>
  <si>
    <t>FERNANDO OTHN TEJERA BERLANGA</t>
  </si>
  <si>
    <t>TEBF620502MI6</t>
  </si>
  <si>
    <t xml:space="preserve">   172</t>
  </si>
  <si>
    <t>JESUS CHABLE PEREZ</t>
  </si>
  <si>
    <t>CAPJ671224KT7</t>
  </si>
  <si>
    <t xml:space="preserve">   173</t>
  </si>
  <si>
    <t>BILLY MIJAEL HUCHIN SULUB</t>
  </si>
  <si>
    <t>HUSB8707082P5</t>
  </si>
  <si>
    <t xml:space="preserve">   174</t>
  </si>
  <si>
    <t>JORGE GUILLERMO ALVARADO</t>
  </si>
  <si>
    <t>GUAJ4005075A3</t>
  </si>
  <si>
    <t xml:space="preserve">   175</t>
  </si>
  <si>
    <t>TEKNIKON CONSULTORIA S.A DE C.V</t>
  </si>
  <si>
    <t>TCO050912982</t>
  </si>
  <si>
    <t xml:space="preserve">   176</t>
  </si>
  <si>
    <t>FABRICIO MIGUEL QUEJ ANCONA</t>
  </si>
  <si>
    <t>QUAF821222887</t>
  </si>
  <si>
    <t xml:space="preserve">   177</t>
  </si>
  <si>
    <t>CADENA COMERCIALÑ OXXO</t>
  </si>
  <si>
    <t>CCO8605231N4</t>
  </si>
  <si>
    <t xml:space="preserve">   178</t>
  </si>
  <si>
    <t>ELABORACION DE ALIMENTOS ESTILO ITALIANO S.DE R.L DE CV</t>
  </si>
  <si>
    <t>EAE040601F66</t>
  </si>
  <si>
    <t xml:space="preserve">   179</t>
  </si>
  <si>
    <t>GUSTAVO RAMOS SAAVEDRA</t>
  </si>
  <si>
    <t>RASG730611BT0</t>
  </si>
  <si>
    <t xml:space="preserve">   180</t>
  </si>
  <si>
    <t>MEDIASUR S.A DE C.V</t>
  </si>
  <si>
    <t>MED010723RYA</t>
  </si>
  <si>
    <t xml:space="preserve">   181</t>
  </si>
  <si>
    <t>ABG INGENIERIA S.A DE C.V</t>
  </si>
  <si>
    <t>AIN921215T56</t>
  </si>
  <si>
    <t xml:space="preserve">   182</t>
  </si>
  <si>
    <t>OLGA LILIANA PRIETO CHAN</t>
  </si>
  <si>
    <t>PICO750830IBA</t>
  </si>
  <si>
    <t xml:space="preserve">   183</t>
  </si>
  <si>
    <t>TELAS JUNCO S.A DE C.V</t>
  </si>
  <si>
    <t>TJU480904BH9</t>
  </si>
  <si>
    <t xml:space="preserve">   184</t>
  </si>
  <si>
    <t xml:space="preserve">AFIANZADORA SOFIMEX S.A </t>
  </si>
  <si>
    <t>ASG950531D1</t>
  </si>
  <si>
    <t xml:space="preserve">   185</t>
  </si>
  <si>
    <t>HILAZAL MEXICANA S.A DE C.V</t>
  </si>
  <si>
    <t>HME800422NP7</t>
  </si>
  <si>
    <t xml:space="preserve">   186</t>
  </si>
  <si>
    <t>AUTOTRANSPORTE DE CARGA TRESGUERRAS SA. DE C.V</t>
  </si>
  <si>
    <t>ACT6808066SA</t>
  </si>
  <si>
    <t xml:space="preserve">   187</t>
  </si>
  <si>
    <t>SAMANTHA MOGUEL FLORES</t>
  </si>
  <si>
    <t>MOFS791016CR5</t>
  </si>
  <si>
    <t xml:space="preserve">   188</t>
  </si>
  <si>
    <t>LA MONTAÑESA S.A DE C.V</t>
  </si>
  <si>
    <t>MTE021128CF1</t>
  </si>
  <si>
    <t xml:space="preserve">   189</t>
  </si>
  <si>
    <t>ALBA ISELA CAMPOS AGUILAR</t>
  </si>
  <si>
    <t>CAAA580219AV6</t>
  </si>
  <si>
    <t xml:space="preserve">   190</t>
  </si>
  <si>
    <t>medio informativos de campeche s.a de c.v</t>
  </si>
  <si>
    <t>MIC031022RI0</t>
  </si>
  <si>
    <t xml:space="preserve">   191</t>
  </si>
  <si>
    <t>plasticos y derivados saury sa de c.v</t>
  </si>
  <si>
    <t>PDS070703IN5</t>
  </si>
  <si>
    <t xml:space="preserve">   192</t>
  </si>
  <si>
    <t>GENERAL TIRE DE CAMEPCHE S.A DE C.V</t>
  </si>
  <si>
    <t>GTC990621SR5</t>
  </si>
  <si>
    <t xml:space="preserve">   193</t>
  </si>
  <si>
    <t>LLANTA MAYA DE CAMPECHE S.A DE C.V</t>
  </si>
  <si>
    <t>LCA9201014A7</t>
  </si>
  <si>
    <t xml:space="preserve">   194</t>
  </si>
  <si>
    <t>IMPRESORES GRAFICOS DE CAMPECHE S.A DE C.V</t>
  </si>
  <si>
    <t>IGC980814RKO</t>
  </si>
  <si>
    <t xml:space="preserve">   195</t>
  </si>
  <si>
    <t>CESAR ALBERTO BALMES PATIÑO</t>
  </si>
  <si>
    <t>BAPC830427LR0</t>
  </si>
  <si>
    <t xml:space="preserve">   196</t>
  </si>
  <si>
    <t>AIRE Y REFRIGERACION PARTES S.A DE C.V</t>
  </si>
  <si>
    <t>ARP020418RH0</t>
  </si>
  <si>
    <t xml:space="preserve">   197</t>
  </si>
  <si>
    <t>CENTRO DE VERIFICACION VEHICULAR PARK S..C.</t>
  </si>
  <si>
    <t>CVV0701197S6</t>
  </si>
  <si>
    <t xml:space="preserve">   198</t>
  </si>
  <si>
    <t>MARIA GPE CAN PEREZ</t>
  </si>
  <si>
    <t>CAPG761207US3</t>
  </si>
  <si>
    <t xml:space="preserve">   199</t>
  </si>
  <si>
    <t>MIGUEL ESQUIVEL MALDONADO</t>
  </si>
  <si>
    <t>EUMM721023FH7</t>
  </si>
  <si>
    <t xml:space="preserve">   200</t>
  </si>
  <si>
    <t>OSCAR ROMAN CUK ESTRELLA</t>
  </si>
  <si>
    <t>CUEO620930GR2</t>
  </si>
  <si>
    <t xml:space="preserve">   201</t>
  </si>
  <si>
    <t>GERSON DAVI IDEAS S.A DE C.V</t>
  </si>
  <si>
    <t>GDI870320A22</t>
  </si>
  <si>
    <t xml:space="preserve">   202</t>
  </si>
  <si>
    <t>GLADYS CARAVEO PECH</t>
  </si>
  <si>
    <t>CAPG6911056V5</t>
  </si>
  <si>
    <t xml:space="preserve">   203</t>
  </si>
  <si>
    <t>TANIA GABRIELA RODRIGUEZ ESTRADA</t>
  </si>
  <si>
    <t>ROET710115B28</t>
  </si>
  <si>
    <t xml:space="preserve">   204</t>
  </si>
  <si>
    <t>MACARIO GONZALEZ AKE AKE</t>
  </si>
  <si>
    <t>AEAM6905103A7</t>
  </si>
  <si>
    <t xml:space="preserve">   205</t>
  </si>
  <si>
    <t>SAHFER CONSULTORES SA. DE C.V</t>
  </si>
  <si>
    <t>SCO01121PW4</t>
  </si>
  <si>
    <t xml:space="preserve">   206</t>
  </si>
  <si>
    <t>CORTE Y CONFECCION S.A DE C.V</t>
  </si>
  <si>
    <t>CCO911123KM8</t>
  </si>
  <si>
    <t xml:space="preserve">   207</t>
  </si>
  <si>
    <t>FELIPE W. MIJANGOS YOMOGUITA</t>
  </si>
  <si>
    <t>MIYF691101571</t>
  </si>
  <si>
    <t xml:space="preserve">   208</t>
  </si>
  <si>
    <t>ESTILO,REGALO Y DECORACION A.C.</t>
  </si>
  <si>
    <t>ERD0808298Q8</t>
  </si>
  <si>
    <t xml:space="preserve">   209</t>
  </si>
  <si>
    <t>FELIPE LOPEZ HERNANDEZ</t>
  </si>
  <si>
    <t>LOHF670407A33</t>
  </si>
  <si>
    <t xml:space="preserve">   210</t>
  </si>
  <si>
    <t>WILLIA NEGROE MORALES</t>
  </si>
  <si>
    <t>NEMW700427Q76</t>
  </si>
  <si>
    <t xml:space="preserve">   211</t>
  </si>
  <si>
    <t>GRUPO COMPUTACIONAL NUP BA SA DE CV</t>
  </si>
  <si>
    <t>GCN0307037V1</t>
  </si>
  <si>
    <t xml:space="preserve">   212</t>
  </si>
  <si>
    <t>DANTE INTERACTIVO SA DECV</t>
  </si>
  <si>
    <t>DIN041022LB3</t>
  </si>
  <si>
    <t xml:space="preserve">   213</t>
  </si>
  <si>
    <t>CORTINA ALFOMBRAS Y ACABADOS DEC S.A DEC.V</t>
  </si>
  <si>
    <t>CAA840102H83</t>
  </si>
  <si>
    <t xml:space="preserve">   214</t>
  </si>
  <si>
    <t>GRUPO SALPRO S.A DE C.V</t>
  </si>
  <si>
    <t>GSA9203209V1</t>
  </si>
  <si>
    <t xml:space="preserve">   215</t>
  </si>
  <si>
    <t>FIRST DATA MERCHANT SERVICES MEXICO DE RL DE CV.</t>
  </si>
  <si>
    <t>FDM020722442</t>
  </si>
  <si>
    <t xml:space="preserve">   216</t>
  </si>
  <si>
    <t>BANCOMERS.A</t>
  </si>
  <si>
    <t>BBA830831LJ2</t>
  </si>
  <si>
    <t xml:space="preserve">   217</t>
  </si>
  <si>
    <t>LUIS HEREDIA COYOC</t>
  </si>
  <si>
    <t>HECL820807DCA</t>
  </si>
  <si>
    <t xml:space="preserve">   218</t>
  </si>
  <si>
    <t>ALTACRACIA CANUL CEBALLOS</t>
  </si>
  <si>
    <t>CACX750910UG4</t>
  </si>
  <si>
    <t xml:space="preserve">   219</t>
  </si>
  <si>
    <t>COPIAS Y COPIADORAS DE CAMPECHE S,A DE C,V</t>
  </si>
  <si>
    <t>CCC910122NZ2</t>
  </si>
  <si>
    <t xml:space="preserve">   220</t>
  </si>
  <si>
    <t>FRANCISCO VALENTIN PERALTA LOPEZ</t>
  </si>
  <si>
    <t>PELF900214FH9</t>
  </si>
  <si>
    <t xml:space="preserve">   221</t>
  </si>
  <si>
    <t>SANBORN HERMANOS .SA.</t>
  </si>
  <si>
    <t>SHE190630V37</t>
  </si>
  <si>
    <t xml:space="preserve">   222</t>
  </si>
  <si>
    <t>DISTRIBUIDORA DEL SUR ESP S DE R.L DE CV</t>
  </si>
  <si>
    <t>DSE050218KR8</t>
  </si>
  <si>
    <t xml:space="preserve">   223</t>
  </si>
  <si>
    <t>PAGINAS DORADAS .SA DE CV.</t>
  </si>
  <si>
    <t>PDO0711124R6</t>
  </si>
  <si>
    <t xml:space="preserve">   224</t>
  </si>
  <si>
    <t>galgos del sureste s.a de c.v</t>
  </si>
  <si>
    <t>GSU6502192G9</t>
  </si>
  <si>
    <t xml:space="preserve">   225</t>
  </si>
  <si>
    <t>MULTIMEDIOS DE CAMPECHE S.A</t>
  </si>
  <si>
    <t>MCA041015RB8</t>
  </si>
  <si>
    <t xml:space="preserve">   226</t>
  </si>
  <si>
    <t>DANIEL LOPEZ CANO</t>
  </si>
  <si>
    <t>LOCD531211HU0</t>
  </si>
  <si>
    <t xml:space="preserve">   227</t>
  </si>
  <si>
    <t>EMBOTELLADORA BEPENSA SA. DE C.V</t>
  </si>
  <si>
    <t>EBE7711037Y5</t>
  </si>
  <si>
    <t xml:space="preserve">   228</t>
  </si>
  <si>
    <t>JULIAN JACOB FLORES AGUILAR</t>
  </si>
  <si>
    <t>FOAJ850509UV3</t>
  </si>
  <si>
    <t xml:space="preserve">   229</t>
  </si>
  <si>
    <t>LOURDES DEL CARMEN NAVARRETE SIERRA</t>
  </si>
  <si>
    <t>NASL640716R85</t>
  </si>
  <si>
    <t xml:space="preserve">   230</t>
  </si>
  <si>
    <t>NICOLASD. SOANCATL TECUATZIN</t>
  </si>
  <si>
    <t>SOTN501223JN4</t>
  </si>
  <si>
    <t xml:space="preserve">   231</t>
  </si>
  <si>
    <t>LOURDES CANCHE PECH</t>
  </si>
  <si>
    <t>CAPL590215CV8</t>
  </si>
  <si>
    <t xml:space="preserve">   232</t>
  </si>
  <si>
    <t>SANDRA ELENA CHAVEZ MEZA</t>
  </si>
  <si>
    <t>CAMS930303DX6</t>
  </si>
  <si>
    <t xml:space="preserve">   233</t>
  </si>
  <si>
    <t>CORPORATIVO DE MATERIALES S.A DE CV.</t>
  </si>
  <si>
    <t>CMA850228973</t>
  </si>
  <si>
    <t xml:space="preserve">   234</t>
  </si>
  <si>
    <t>JOSE ALEJANDRO ORDOÑEZ MAY</t>
  </si>
  <si>
    <t>OOMA750710TA5</t>
  </si>
  <si>
    <t xml:space="preserve">   235</t>
  </si>
  <si>
    <t>SALVADOR QUEJ DZIB</t>
  </si>
  <si>
    <t>QUDS360321V99</t>
  </si>
  <si>
    <t xml:space="preserve">   236</t>
  </si>
  <si>
    <t>JUAN CARLOS CHAVEZ LOPEZ</t>
  </si>
  <si>
    <t>CALJ720928SV0</t>
  </si>
  <si>
    <t xml:space="preserve">   237</t>
  </si>
  <si>
    <t>JONHNY ABEL MAY SANCHEZ</t>
  </si>
  <si>
    <t>MASJ8512315N7</t>
  </si>
  <si>
    <t xml:space="preserve">   238</t>
  </si>
  <si>
    <t>MARIO ALBERTO VENTURA VERA</t>
  </si>
  <si>
    <t>VEVM591015G51</t>
  </si>
  <si>
    <t xml:space="preserve">   239</t>
  </si>
  <si>
    <t>MARIA JUDIT RAMIREZ HERRERA</t>
  </si>
  <si>
    <t>RAHJ680105DK5</t>
  </si>
  <si>
    <t xml:space="preserve">   240</t>
  </si>
  <si>
    <t>CERAMICA Y MATERIALES CONTINENTAL</t>
  </si>
  <si>
    <t>CMC970224II2</t>
  </si>
  <si>
    <t xml:space="preserve">   241</t>
  </si>
  <si>
    <t>JORGE JACINTO GOMEZ YERBES</t>
  </si>
  <si>
    <t>GOYJ411025TI8</t>
  </si>
  <si>
    <t xml:space="preserve">   242</t>
  </si>
  <si>
    <t>MARE SWIMWEAR S.A DE C.V</t>
  </si>
  <si>
    <t>MSW001122SA8</t>
  </si>
  <si>
    <t xml:space="preserve">   243</t>
  </si>
  <si>
    <t>RADIO SHACK DE MEXICO S.A DE C.V</t>
  </si>
  <si>
    <t>RSM920701EP2</t>
  </si>
  <si>
    <t xml:space="preserve">   244</t>
  </si>
  <si>
    <t>NORMA  ELENA MAY QUEB</t>
  </si>
  <si>
    <t>MAQN5203092IA</t>
  </si>
  <si>
    <t xml:space="preserve">   245</t>
  </si>
  <si>
    <t>PIENSA ROJO S.A DE C.V</t>
  </si>
  <si>
    <t>PRO0709191G3</t>
  </si>
  <si>
    <t xml:space="preserve">   246</t>
  </si>
  <si>
    <t>ANGEL REYES AGUILAR MASS</t>
  </si>
  <si>
    <t>AUHA380106HW7</t>
  </si>
  <si>
    <t xml:space="preserve">   247</t>
  </si>
  <si>
    <t>TOMAS TUN CONTRERAS</t>
  </si>
  <si>
    <t>TUCT5503183G0</t>
  </si>
  <si>
    <t xml:space="preserve">   248</t>
  </si>
  <si>
    <t>ZENON FORES DOLORES</t>
  </si>
  <si>
    <t>FODZ6806231Y7</t>
  </si>
  <si>
    <t xml:space="preserve">   249</t>
  </si>
  <si>
    <t>JOSE EDGAR ARAOS ROSADO</t>
  </si>
  <si>
    <t>AARE7804179M4</t>
  </si>
  <si>
    <t xml:space="preserve">   250</t>
  </si>
  <si>
    <t>DELTA OFELIA AVILA GONZALEZ</t>
  </si>
  <si>
    <t>AIGD5608178C6</t>
  </si>
  <si>
    <t xml:space="preserve">   251</t>
  </si>
  <si>
    <t>ROMAN ROMERO ACAL</t>
  </si>
  <si>
    <t>ROAL620825MJ7</t>
  </si>
  <si>
    <t xml:space="preserve">   252</t>
  </si>
  <si>
    <t>CORPORATIVO DE SERVICIOS INDUSTRIALES Y COMERCIALES DEL STE S.A DE C.V</t>
  </si>
  <si>
    <t>CSI920907QW2</t>
  </si>
  <si>
    <t xml:space="preserve">   253</t>
  </si>
  <si>
    <t>MARIA DOLORES TUYU CANUL</t>
  </si>
  <si>
    <t>TUCD4612014P4</t>
  </si>
  <si>
    <t xml:space="preserve">   254</t>
  </si>
  <si>
    <t>ALKON Y CIA S DE R L DE CV</t>
  </si>
  <si>
    <t>ALK031218HS0</t>
  </si>
  <si>
    <t xml:space="preserve">   255</t>
  </si>
  <si>
    <t>JOSE WILLIAM PATRON NOVELO</t>
  </si>
  <si>
    <t>PANW721217DD6</t>
  </si>
  <si>
    <t xml:space="preserve">   256</t>
  </si>
  <si>
    <t>CONTRU OREZA S.A DE C.V</t>
  </si>
  <si>
    <t>COR041018HC0</t>
  </si>
  <si>
    <t xml:space="preserve">   258</t>
  </si>
  <si>
    <t>GERMAN MANUEL BALAN HERRERA</t>
  </si>
  <si>
    <t>BAHG6711083FA</t>
  </si>
  <si>
    <t xml:space="preserve">   259</t>
  </si>
  <si>
    <t>COMERCIALIZADORA MACLACE S. DE R.L DE C.V</t>
  </si>
  <si>
    <t>CMA080920N29</t>
  </si>
  <si>
    <t xml:space="preserve">   260</t>
  </si>
  <si>
    <t>ALVARO ENRIQUE CHE KANTUN</t>
  </si>
  <si>
    <t>CEKA680515768</t>
  </si>
  <si>
    <t xml:space="preserve">   261</t>
  </si>
  <si>
    <t>OPERADORA VIPS S DE R.L DE C.V</t>
  </si>
  <si>
    <t>OVI800131GQ6</t>
  </si>
  <si>
    <t xml:space="preserve">   262</t>
  </si>
  <si>
    <t>YOP920331H66</t>
  </si>
  <si>
    <t xml:space="preserve">   263</t>
  </si>
  <si>
    <t>SERVICIOS CARRETEROS DE ESPERANZO SA DE C.</t>
  </si>
  <si>
    <t>SCE010830455</t>
  </si>
  <si>
    <t xml:space="preserve">   264</t>
  </si>
  <si>
    <t>CARLOS  MANULE SANTOS GONZALEZ</t>
  </si>
  <si>
    <t>SAGC670529U22</t>
  </si>
  <si>
    <t xml:space="preserve">   265</t>
  </si>
  <si>
    <t>DAVID MOGUEL ECHEVERRIA</t>
  </si>
  <si>
    <t>MOED4709214B3</t>
  </si>
  <si>
    <t xml:space="preserve">   266</t>
  </si>
  <si>
    <t>PINTURAS RODRIGUEZ SA. DE C.V</t>
  </si>
  <si>
    <t>PRO040730SG3</t>
  </si>
  <si>
    <t xml:space="preserve">   267</t>
  </si>
  <si>
    <t>AUTOBUSES DE ESTRELLA BLANCA</t>
  </si>
  <si>
    <t>AEB611030SN7</t>
  </si>
  <si>
    <t xml:space="preserve">   268</t>
  </si>
  <si>
    <t>LAURA  PATRICIA LEON PACHECO</t>
  </si>
  <si>
    <t>LEPL740918QA8</t>
  </si>
  <si>
    <t xml:space="preserve">   269</t>
  </si>
  <si>
    <t>TUBOS Y TUBOS S.A DE C.V</t>
  </si>
  <si>
    <t>TTU830826ED0</t>
  </si>
  <si>
    <t xml:space="preserve">   270</t>
  </si>
  <si>
    <t>FRANCISCO JAVIER AREVALO RINCON</t>
  </si>
  <si>
    <t>AERF5109187R2</t>
  </si>
  <si>
    <t xml:space="preserve">   271</t>
  </si>
  <si>
    <t>MARCOS CASTILLO SANTANA</t>
  </si>
  <si>
    <t>CASM790521D95</t>
  </si>
  <si>
    <t xml:space="preserve">   272</t>
  </si>
  <si>
    <t>TIENDA TONI SA. DE C.V</t>
  </si>
  <si>
    <t>TTI9612202IM1</t>
  </si>
  <si>
    <t xml:space="preserve">   273</t>
  </si>
  <si>
    <t>VIAJES DEL GOLFO S.A DE C.V</t>
  </si>
  <si>
    <t>VGO961017Q50</t>
  </si>
  <si>
    <t xml:space="preserve">   274</t>
  </si>
  <si>
    <t>POSADA DE LA LATINOAMERICA S.A DE C.V</t>
  </si>
  <si>
    <t>PLA980416SD6</t>
  </si>
  <si>
    <t xml:space="preserve">   275</t>
  </si>
  <si>
    <t>MAYA TRAVEL SA. DE C.V</t>
  </si>
  <si>
    <t>MTR080409JP7</t>
  </si>
  <si>
    <t xml:space="preserve">   276</t>
  </si>
  <si>
    <t>ESTACIONES DE SERVICIO AUTO S.A DE C.V</t>
  </si>
  <si>
    <t>ESA930602UV1</t>
  </si>
  <si>
    <t xml:space="preserve">   277</t>
  </si>
  <si>
    <t>SERVICIO EL NEGRO S.A DE C.V</t>
  </si>
  <si>
    <t>SNE000504SA0</t>
  </si>
  <si>
    <t xml:space="preserve">   278</t>
  </si>
  <si>
    <t>JOSE RAMON MENDEZ SANCHEZ</t>
  </si>
  <si>
    <t>MESR570831SA3</t>
  </si>
  <si>
    <t xml:space="preserve">   279</t>
  </si>
  <si>
    <t>EFRAIN MARTINEZ FREYER</t>
  </si>
  <si>
    <t>MAFE661129PEI</t>
  </si>
  <si>
    <t xml:space="preserve">   280</t>
  </si>
  <si>
    <t>SUPER SAN FRANCISCO DE ASIS S.A DE C.V</t>
  </si>
  <si>
    <t>SSF830912738</t>
  </si>
  <si>
    <t xml:space="preserve">   281</t>
  </si>
  <si>
    <t>GRAFICS VINYLES Y SERVICIOS SA DE C.V</t>
  </si>
  <si>
    <t>GVS011114260</t>
  </si>
  <si>
    <t xml:space="preserve">   282</t>
  </si>
  <si>
    <t>NICOLAS MARTINEZ DAMIAN</t>
  </si>
  <si>
    <t>MADN741215LE3</t>
  </si>
  <si>
    <t xml:space="preserve">   283</t>
  </si>
  <si>
    <t>DISTRIBUIDORA ELECTRICA DEL SURESTE S.A DE C.V</t>
  </si>
  <si>
    <t>DES980930CRA</t>
  </si>
  <si>
    <t xml:space="preserve">   284</t>
  </si>
  <si>
    <t>MARCO ANTONIO CUEVAS RAMIREZ</t>
  </si>
  <si>
    <t>CURM800506IK7</t>
  </si>
  <si>
    <t xml:space="preserve">   285</t>
  </si>
  <si>
    <t>VIDRIOS Y ALUMINIOS GARCIA S.A DE C.V</t>
  </si>
  <si>
    <t>VAG971125DT5</t>
  </si>
  <si>
    <t xml:space="preserve">   286</t>
  </si>
  <si>
    <t>CHRISTIAN CERVERA GANZO</t>
  </si>
  <si>
    <t>CEGC780417EL3</t>
  </si>
  <si>
    <t xml:space="preserve">   287</t>
  </si>
  <si>
    <t>POR DISTINC ION</t>
  </si>
  <si>
    <t>DIS880803JW8</t>
  </si>
  <si>
    <t xml:space="preserve">   288</t>
  </si>
  <si>
    <t>JOSE DANIEL ROMERO SCHMIDT</t>
  </si>
  <si>
    <t>ROSD64011765A</t>
  </si>
  <si>
    <t xml:space="preserve">   289</t>
  </si>
  <si>
    <t>FANTASIAS MIGUEL</t>
  </si>
  <si>
    <t>FMI650208CG9</t>
  </si>
  <si>
    <t xml:space="preserve">   290</t>
  </si>
  <si>
    <t>elias medina huchin</t>
  </si>
  <si>
    <t>MEHE770304SQ3</t>
  </si>
  <si>
    <t xml:space="preserve">   291</t>
  </si>
  <si>
    <t>OMAR PEREZ HERNANDEZ</t>
  </si>
  <si>
    <t>PEHO7908191H6</t>
  </si>
  <si>
    <t xml:space="preserve">   292</t>
  </si>
  <si>
    <t>FAVIC AUTOMOTRIZ SA. DE C.V</t>
  </si>
  <si>
    <t>FAU911209TA7</t>
  </si>
  <si>
    <t xml:space="preserve">   293</t>
  </si>
  <si>
    <t>PROVEEDORA DE SERVICIOS DEL GOLFO SA. DE C.V</t>
  </si>
  <si>
    <t>PSG0908182UA</t>
  </si>
  <si>
    <t xml:space="preserve">   294</t>
  </si>
  <si>
    <t>GABRIEL ANTONIO SANTAMRIA VADILLO</t>
  </si>
  <si>
    <t>SAVG8608013X7</t>
  </si>
  <si>
    <t xml:space="preserve">   295</t>
  </si>
  <si>
    <t>PROANE CORPORACION</t>
  </si>
  <si>
    <t>PCO061107TE4</t>
  </si>
  <si>
    <t xml:space="preserve">   296</t>
  </si>
  <si>
    <t>SUPERSERVICIO DEL RIO S.A DE C.V</t>
  </si>
  <si>
    <t>SSR7607088Q3</t>
  </si>
  <si>
    <t>CARGOS</t>
  </si>
  <si>
    <t>ABONOS</t>
  </si>
  <si>
    <t>SUMAS IGUALES</t>
  </si>
  <si>
    <t>ARTESANO/´PRESUPUESTO</t>
  </si>
  <si>
    <t>INSTITUTO ESTATAL PARA EL FOMENTO DE LAS ACTIVIDADES</t>
  </si>
  <si>
    <t xml:space="preserve"> ARTESANALES DE CAMPECHE</t>
  </si>
  <si>
    <t>Contable</t>
  </si>
  <si>
    <t>Cheque</t>
  </si>
  <si>
    <t>No.</t>
  </si>
  <si>
    <t>Cuenta</t>
  </si>
  <si>
    <t>Proveedor</t>
  </si>
  <si>
    <t>Relacion de Cheques Expedidos Cta Presupuesto 179267875</t>
  </si>
  <si>
    <t>R.F.C. o</t>
  </si>
  <si>
    <t>Id</t>
  </si>
  <si>
    <t>Utilice las teclas CONTROL + B para buscar un proveedor</t>
  </si>
  <si>
    <t>Utilice las teclas CONTROL + FIN  o CONTROL + INICIO para ir al final o principio de la relación</t>
  </si>
  <si>
    <t>Se Guarda en la Ruta:</t>
  </si>
  <si>
    <t>Recibio</t>
  </si>
  <si>
    <t>C:\Users\Gember\Downloads</t>
  </si>
  <si>
    <t>M1</t>
  </si>
  <si>
    <t>101001000</t>
  </si>
  <si>
    <t># cuenta</t>
  </si>
  <si>
    <t>ADD</t>
  </si>
  <si>
    <t>celdas # cuenta combinados</t>
  </si>
  <si>
    <t>Fecha de la póliza</t>
  </si>
  <si>
    <t>Titulo de la Póliza</t>
  </si>
  <si>
    <t>Elaborado por: gembercetina@gmail.com</t>
  </si>
  <si>
    <t>No. De Cheque referencia</t>
  </si>
  <si>
    <t xml:space="preserve"> #Poliza consecutivo </t>
  </si>
  <si>
    <t>ELABORACION POLIZAS DE CHEQUE Y EXPORTACION A CONTPAQ</t>
  </si>
  <si>
    <t>con  100 movimientos</t>
  </si>
  <si>
    <t>Concepto de cada movimiento</t>
  </si>
  <si>
    <t># cta contpaq</t>
  </si>
  <si>
    <t>UUID</t>
  </si>
  <si>
    <t>Titulo empresa</t>
  </si>
  <si>
    <t xml:space="preserve">Relacion de Cheques Expedidos </t>
  </si>
  <si>
    <t>aquí va el concepto del movimiento</t>
  </si>
  <si>
    <t>AD</t>
  </si>
  <si>
    <t xml:space="preserve">uuid </t>
  </si>
  <si>
    <t xml:space="preserve">70127F83-8BB6-B788-1763-910E62B48642 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</si>
</sst>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&quot;$&quot;* #,##0.00000_-;\-&quot;$&quot;* #,##0.00000_-;_-&quot;$&quot;* &quot;-&quot;?????_-;_-@_-"/>
    <numFmt numFmtId="173" formatCode="mmmm\ d\,\ yyyy"/>
    <numFmt numFmtId="174" formatCode="_-&quot;$&quot;* #,##0.0000_-;\-&quot;$&quot;* #,##0.0000_-;_-&quot;$&quot;* &quot;-&quot;?????_-;_-@_-"/>
    <numFmt numFmtId="175" formatCode="_-&quot;$&quot;* #,##0.000_-;\-&quot;$&quot;* #,##0.000_-;_-&quot;$&quot;* &quot;-&quot;?????_-;_-@_-"/>
    <numFmt numFmtId="176" formatCode="_-&quot;$&quot;* #,##0.00_-;\-&quot;$&quot;* #,##0.00_-;_-&quot;$&quot;* &quot;-&quot;?????_-;_-@_-"/>
    <numFmt numFmtId="177" formatCode="d/m"/>
    <numFmt numFmtId="178" formatCode="d\-mmm\-yy"/>
    <numFmt numFmtId="179" formatCode="_-&quot;$&quot;* #,##0.0000_-;\-&quot;$&quot;* #,##0.0000_-;_-&quot;$&quot;* &quot;-&quot;????_-;_-@_-"/>
    <numFmt numFmtId="180" formatCode="d\-mmm"/>
    <numFmt numFmtId="181" formatCode="_-&quot;$&quot;* #,##0.000_-;\-&quot;$&quot;* #,##0.000_-;_-&quot;$&quot;* &quot;-&quot;???_-;_-@_-"/>
    <numFmt numFmtId="182" formatCode="0.0000"/>
    <numFmt numFmtId="183" formatCode="_-&quot;$&quot;* #,##0.000_-;\-&quot;$&quot;* #,##0.000_-;_-&quot;$&quot;* &quot;-&quot;??_-;_-@_-"/>
    <numFmt numFmtId="184" formatCode="&quot;$&quot;#,##0.00;[Red]&quot;$&quot;#,##0.00"/>
    <numFmt numFmtId="185" formatCode="&quot;$&quot;#,##0.000"/>
    <numFmt numFmtId="186" formatCode="&quot;$&quot;#,##0.00"/>
    <numFmt numFmtId="187" formatCode="0.0"/>
    <numFmt numFmtId="188" formatCode="#,##0.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d\ &quot;de&quot;\ mmmm\ &quot;de&quot;\ yyyy"/>
    <numFmt numFmtId="193" formatCode="_-&quot;$&quot;* #,##0.00_-;\-&quot;$&quot;* #,##0.00_-;_-&quot;$&quot;* &quot;-&quot;???_-;_-@_-"/>
    <numFmt numFmtId="194" formatCode="_-&quot;$&quot;* #,##0.0_-;\-&quot;$&quot;* #,##0.0_-;_-&quot;$&quot;* &quot;-&quot;???_-;_-@_-"/>
    <numFmt numFmtId="195" formatCode="_-&quot;$&quot;* #,##0_-;\-&quot;$&quot;* #,##0_-;_-&quot;$&quot;* &quot;-&quot;???_-;_-@_-"/>
    <numFmt numFmtId="196" formatCode="_-&quot;$&quot;* #,##0.0_-;\-&quot;$&quot;* #,##0.0_-;_-&quot;$&quot;* &quot;-&quot;??_-;_-@_-"/>
    <numFmt numFmtId="197" formatCode="_-&quot;$&quot;* #,##0.0000_-;\-&quot;$&quot;* #,##0.0000_-;_-&quot;$&quot;* &quot;-&quot;???_-;_-@_-"/>
    <numFmt numFmtId="198" formatCode="_-&quot;$&quot;* #,##0.00000_-;\-&quot;$&quot;* #,##0.00000_-;_-&quot;$&quot;* &quot;-&quot;???_-;_-@_-"/>
    <numFmt numFmtId="199" formatCode="00000"/>
    <numFmt numFmtId="200" formatCode="d\-m\-yy\ h:mm\ \a\.m\./\p\.m\."/>
    <numFmt numFmtId="201" formatCode="mmmm\-yy"/>
    <numFmt numFmtId="202" formatCode="\ \ #,##0.00\ "/>
    <numFmt numFmtId="203" formatCode="_-[$€-2]* #,##0.00_-;\-[$€-2]* #,##0.00_-;_-[$€-2]* &quot;-&quot;??_-"/>
    <numFmt numFmtId="204" formatCode="_-* #,##0.0_-;\-* #,##0.0_-;_-* &quot;-&quot;?_-;_-@_-"/>
    <numFmt numFmtId="205" formatCode="#,##0.00;[Red]#,##0.00"/>
    <numFmt numFmtId="206" formatCode="#,##0.00_ ;\-#,##0.00\ "/>
    <numFmt numFmtId="207" formatCode="#\ ???/???"/>
    <numFmt numFmtId="208" formatCode="0.0E+00"/>
    <numFmt numFmtId="209" formatCode="0.0%"/>
    <numFmt numFmtId="210" formatCode="#\ ?/2"/>
    <numFmt numFmtId="211" formatCode="_-[$$-80A]* #,##0.00_-;\-[$$-80A]* #,##0.00_-;_-[$$-80A]* &quot;-&quot;??_-;_-@_-"/>
    <numFmt numFmtId="212" formatCode="d\-m"/>
    <numFmt numFmtId="213" formatCode="[$-80A]dddd\,\ dd&quot; de &quot;mmmm&quot; de &quot;yyyy"/>
    <numFmt numFmtId="214" formatCode="[$-F800]dddd\,\ mmmm\ dd\,\ yyyy"/>
    <numFmt numFmtId="215" formatCode="[$-80A]d&quot; de &quot;mmmm&quot; de &quot;yyyy;@"/>
    <numFmt numFmtId="216" formatCode="d/mm/yy;@"/>
    <numFmt numFmtId="217" formatCode="yyyy\-mm\-dd;@"/>
    <numFmt numFmtId="218" formatCode="[$€-2]\ #,##0.00_);[Red]\([$€-2]\ #,##0.00\)"/>
    <numFmt numFmtId="219" formatCode="#,##0.0000"/>
    <numFmt numFmtId="220" formatCode="_(&quot;$&quot;* #,##0_);_(&quot;$&quot;* \(#,##0\);_(&quot;$&quot;* &quot;-&quot;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* #,##0.00_);_(* \(#,##0.00\);_(* &quot;-&quot;??_);_(@_)"/>
  </numFmts>
  <fonts count="77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0"/>
      <name val="Antique Olive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2"/>
      <name val="ITC Avant Garde Gothic"/>
      <family val="2"/>
    </font>
    <font>
      <i/>
      <sz val="10"/>
      <name val="Antique Olive"/>
      <family val="2"/>
    </font>
    <font>
      <sz val="10"/>
      <name val="CG Omega"/>
      <family val="2"/>
    </font>
    <font>
      <i/>
      <sz val="10"/>
      <name val="ITC Avant Garde Gothic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2"/>
      <color indexed="12"/>
      <name val="Arial"/>
      <family val="2"/>
    </font>
    <font>
      <sz val="12"/>
      <name val="Arial Unicode MS"/>
      <family val="2"/>
    </font>
    <font>
      <i/>
      <sz val="12"/>
      <name val="Arial Unicode MS"/>
      <family val="2"/>
    </font>
    <font>
      <sz val="13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dobe Gothic Std B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 tint="-0.14999000728130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/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51" applyNumberFormat="1" applyFont="1" applyAlignment="1">
      <alignment horizontal="left"/>
    </xf>
    <xf numFmtId="44" fontId="2" fillId="0" borderId="0" xfId="51" applyFont="1" applyAlignment="1">
      <alignment horizontal="left"/>
    </xf>
    <xf numFmtId="0" fontId="1" fillId="0" borderId="0" xfId="0" applyFont="1" applyAlignment="1">
      <alignment horizontal="left"/>
    </xf>
    <xf numFmtId="44" fontId="2" fillId="0" borderId="0" xfId="51" applyFont="1" applyFill="1" applyAlignment="1">
      <alignment horizontal="right"/>
    </xf>
    <xf numFmtId="44" fontId="1" fillId="0" borderId="0" xfId="51" applyFont="1" applyAlignment="1">
      <alignment/>
    </xf>
    <xf numFmtId="44" fontId="2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4" fontId="2" fillId="0" borderId="0" xfId="51" applyFont="1" applyFill="1" applyAlignment="1">
      <alignment horizontal="left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44" fontId="17" fillId="0" borderId="0" xfId="0" applyNumberFormat="1" applyFont="1" applyAlignment="1">
      <alignment/>
    </xf>
    <xf numFmtId="44" fontId="18" fillId="0" borderId="0" xfId="51" applyFont="1" applyAlignment="1">
      <alignment/>
    </xf>
    <xf numFmtId="4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4" fontId="2" fillId="0" borderId="0" xfId="0" applyNumberFormat="1" applyFont="1" applyAlignment="1">
      <alignment/>
    </xf>
    <xf numFmtId="44" fontId="8" fillId="0" borderId="0" xfId="51" applyFont="1" applyAlignment="1">
      <alignment horizontal="left"/>
    </xf>
    <xf numFmtId="44" fontId="1" fillId="0" borderId="0" xfId="51" applyFont="1" applyAlignment="1">
      <alignment horizontal="right"/>
    </xf>
    <xf numFmtId="0" fontId="1" fillId="0" borderId="0" xfId="0" applyFont="1" applyAlignment="1">
      <alignment horizontal="right"/>
    </xf>
    <xf numFmtId="173" fontId="6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44" fontId="8" fillId="0" borderId="0" xfId="51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173" fontId="1" fillId="0" borderId="0" xfId="0" applyNumberFormat="1" applyFont="1" applyAlignment="1">
      <alignment/>
    </xf>
    <xf numFmtId="0" fontId="14" fillId="0" borderId="0" xfId="54" applyFont="1" applyAlignment="1">
      <alignment horizontal="left"/>
      <protection/>
    </xf>
    <xf numFmtId="0" fontId="14" fillId="33" borderId="10" xfId="54" applyFont="1" applyFill="1" applyBorder="1" applyAlignment="1">
      <alignment horizontal="center"/>
      <protection/>
    </xf>
    <xf numFmtId="0" fontId="14" fillId="0" borderId="0" xfId="54" applyFont="1" applyAlignment="1">
      <alignment horizontal="center"/>
      <protection/>
    </xf>
    <xf numFmtId="0" fontId="14" fillId="33" borderId="0" xfId="54" applyFont="1" applyFill="1" applyAlignment="1">
      <alignment horizontal="center"/>
      <protection/>
    </xf>
    <xf numFmtId="0" fontId="14" fillId="34" borderId="0" xfId="54" applyFont="1" applyFill="1" applyAlignment="1">
      <alignment horizontal="left"/>
      <protection/>
    </xf>
    <xf numFmtId="0" fontId="14" fillId="34" borderId="0" xfId="54" applyFont="1" applyFill="1" applyAlignment="1">
      <alignment horizontal="center"/>
      <protection/>
    </xf>
    <xf numFmtId="0" fontId="0" fillId="33" borderId="0" xfId="54" applyFont="1" applyFill="1" applyAlignment="1">
      <alignment horizontal="center"/>
      <protection/>
    </xf>
    <xf numFmtId="0" fontId="22" fillId="34" borderId="0" xfId="54" applyFont="1" applyFill="1" applyAlignment="1">
      <alignment horizontal="left"/>
      <protection/>
    </xf>
    <xf numFmtId="0" fontId="0" fillId="34" borderId="0" xfId="54" applyFont="1" applyFill="1" applyAlignment="1">
      <alignment horizontal="center"/>
      <protection/>
    </xf>
    <xf numFmtId="0" fontId="0" fillId="34" borderId="0" xfId="54" applyFont="1" applyFill="1" applyAlignment="1" quotePrefix="1">
      <alignment horizontal="center"/>
      <protection/>
    </xf>
    <xf numFmtId="0" fontId="14" fillId="0" borderId="0" xfId="54" applyFont="1" applyFill="1" applyAlignment="1">
      <alignment horizontal="left"/>
      <protection/>
    </xf>
    <xf numFmtId="0" fontId="14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 horizontal="left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Alignment="1" quotePrefix="1">
      <alignment horizontal="center"/>
      <protection/>
    </xf>
    <xf numFmtId="0" fontId="14" fillId="35" borderId="0" xfId="54" applyFont="1" applyFill="1" applyAlignment="1">
      <alignment horizontal="left"/>
      <protection/>
    </xf>
    <xf numFmtId="0" fontId="14" fillId="35" borderId="0" xfId="54" applyFont="1" applyFill="1" applyAlignment="1">
      <alignment horizontal="center"/>
      <protection/>
    </xf>
    <xf numFmtId="0" fontId="0" fillId="35" borderId="0" xfId="54" applyFont="1" applyFill="1" applyAlignment="1">
      <alignment horizontal="left"/>
      <protection/>
    </xf>
    <xf numFmtId="0" fontId="0" fillId="35" borderId="0" xfId="54" applyFont="1" applyFill="1" applyAlignment="1">
      <alignment horizontal="center"/>
      <protection/>
    </xf>
    <xf numFmtId="0" fontId="0" fillId="35" borderId="0" xfId="54" applyFont="1" applyFill="1" applyAlignment="1" quotePrefix="1">
      <alignment horizontal="center"/>
      <protection/>
    </xf>
    <xf numFmtId="0" fontId="0" fillId="34" borderId="0" xfId="54" applyFont="1" applyFill="1" applyAlignment="1">
      <alignment horizontal="left"/>
      <protection/>
    </xf>
    <xf numFmtId="0" fontId="14" fillId="34" borderId="0" xfId="54" applyFont="1" applyFill="1" applyAlignment="1" quotePrefix="1">
      <alignment horizontal="center"/>
      <protection/>
    </xf>
    <xf numFmtId="0" fontId="14" fillId="35" borderId="0" xfId="54" applyFont="1" applyFill="1" applyAlignment="1" quotePrefix="1">
      <alignment horizontal="center"/>
      <protection/>
    </xf>
    <xf numFmtId="0" fontId="0" fillId="0" borderId="0" xfId="54">
      <alignment/>
      <protection/>
    </xf>
    <xf numFmtId="49" fontId="0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36" borderId="11" xfId="0" applyFont="1" applyFill="1" applyBorder="1" applyAlignment="1">
      <alignment horizontal="center"/>
    </xf>
    <xf numFmtId="14" fontId="0" fillId="0" borderId="0" xfId="54" applyNumberFormat="1">
      <alignment/>
      <protection/>
    </xf>
    <xf numFmtId="14" fontId="24" fillId="0" borderId="0" xfId="0" applyNumberFormat="1" applyFont="1" applyAlignment="1">
      <alignment/>
    </xf>
    <xf numFmtId="14" fontId="0" fillId="0" borderId="0" xfId="0" applyNumberFormat="1" applyAlignment="1">
      <alignment/>
    </xf>
    <xf numFmtId="49" fontId="26" fillId="37" borderId="12" xfId="54" applyNumberFormat="1" applyFont="1" applyFill="1" applyBorder="1" applyAlignment="1">
      <alignment horizontal="left" vertical="top"/>
      <protection/>
    </xf>
    <xf numFmtId="0" fontId="24" fillId="0" borderId="0" xfId="54" applyFont="1">
      <alignment/>
      <protection/>
    </xf>
    <xf numFmtId="49" fontId="27" fillId="37" borderId="12" xfId="54" applyNumberFormat="1" applyFont="1" applyFill="1" applyBorder="1" applyAlignment="1">
      <alignment horizontal="left" vertical="top"/>
      <protection/>
    </xf>
    <xf numFmtId="0" fontId="24" fillId="37" borderId="12" xfId="54" applyFont="1" applyFill="1" applyBorder="1" applyAlignment="1">
      <alignment/>
      <protection/>
    </xf>
    <xf numFmtId="49" fontId="28" fillId="37" borderId="12" xfId="54" applyNumberFormat="1" applyFont="1" applyFill="1" applyBorder="1" applyAlignment="1">
      <alignment horizontal="left" vertical="top"/>
      <protection/>
    </xf>
    <xf numFmtId="49" fontId="28" fillId="37" borderId="12" xfId="54" applyNumberFormat="1" applyFont="1" applyFill="1" applyBorder="1" applyAlignment="1">
      <alignment horizontal="center" vertical="top"/>
      <protection/>
    </xf>
    <xf numFmtId="3" fontId="27" fillId="37" borderId="12" xfId="54" applyNumberFormat="1" applyFont="1" applyFill="1" applyBorder="1" applyAlignment="1">
      <alignment horizontal="center" vertical="top"/>
      <protection/>
    </xf>
    <xf numFmtId="49" fontId="27" fillId="37" borderId="13" xfId="54" applyNumberFormat="1" applyFont="1" applyFill="1" applyBorder="1" applyAlignment="1">
      <alignment horizontal="left" vertical="top"/>
      <protection/>
    </xf>
    <xf numFmtId="0" fontId="25" fillId="0" borderId="0" xfId="0" applyFont="1" applyAlignment="1">
      <alignment/>
    </xf>
    <xf numFmtId="49" fontId="27" fillId="37" borderId="12" xfId="54" applyNumberFormat="1" applyFont="1" applyFill="1" applyBorder="1" applyAlignment="1">
      <alignment horizontal="center" vertical="top"/>
      <protection/>
    </xf>
    <xf numFmtId="49" fontId="27" fillId="37" borderId="12" xfId="54" applyNumberFormat="1" applyFont="1" applyFill="1" applyBorder="1" applyAlignment="1">
      <alignment horizontal="right" vertical="top"/>
      <protection/>
    </xf>
    <xf numFmtId="3" fontId="27" fillId="37" borderId="12" xfId="54" applyNumberFormat="1" applyFont="1" applyFill="1" applyBorder="1" applyAlignment="1">
      <alignment horizontal="left" vertical="top"/>
      <protection/>
    </xf>
    <xf numFmtId="0" fontId="72" fillId="0" borderId="0" xfId="54" applyFont="1" applyFill="1">
      <alignment/>
      <protection/>
    </xf>
    <xf numFmtId="14" fontId="72" fillId="0" borderId="0" xfId="54" applyNumberFormat="1" applyFont="1" applyFill="1">
      <alignment/>
      <protection/>
    </xf>
    <xf numFmtId="4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44" fontId="1" fillId="0" borderId="10" xfId="51" applyFont="1" applyBorder="1" applyAlignment="1">
      <alignment/>
    </xf>
    <xf numFmtId="0" fontId="0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44" fontId="19" fillId="0" borderId="0" xfId="51" applyFont="1" applyBorder="1" applyAlignment="1">
      <alignment/>
    </xf>
    <xf numFmtId="173" fontId="19" fillId="0" borderId="16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44" fontId="0" fillId="0" borderId="15" xfId="5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16" xfId="0" applyNumberFormat="1" applyFont="1" applyBorder="1" applyAlignment="1">
      <alignment horizontal="left"/>
    </xf>
    <xf numFmtId="49" fontId="2" fillId="0" borderId="0" xfId="51" applyNumberFormat="1" applyFont="1" applyBorder="1" applyAlignment="1">
      <alignment horizontal="left"/>
    </xf>
    <xf numFmtId="44" fontId="2" fillId="0" borderId="0" xfId="5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4" xfId="51" applyFont="1" applyBorder="1" applyAlignment="1">
      <alignment/>
    </xf>
    <xf numFmtId="44" fontId="0" fillId="0" borderId="19" xfId="51" applyFont="1" applyBorder="1" applyAlignment="1">
      <alignment/>
    </xf>
    <xf numFmtId="4" fontId="2" fillId="0" borderId="20" xfId="51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44" fontId="2" fillId="0" borderId="19" xfId="51" applyFont="1" applyBorder="1" applyAlignment="1">
      <alignment/>
    </xf>
    <xf numFmtId="44" fontId="2" fillId="0" borderId="17" xfId="5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44" fontId="10" fillId="0" borderId="0" xfId="51" applyFont="1" applyAlignment="1">
      <alignment/>
    </xf>
    <xf numFmtId="0" fontId="0" fillId="0" borderId="0" xfId="54" applyFont="1" applyAlignment="1">
      <alignment horizontal="center"/>
      <protection/>
    </xf>
    <xf numFmtId="0" fontId="0" fillId="0" borderId="0" xfId="54" applyFont="1" applyAlignment="1">
      <alignment horizontal="left"/>
      <protection/>
    </xf>
    <xf numFmtId="0" fontId="0" fillId="0" borderId="0" xfId="54" applyFont="1" applyFill="1">
      <alignment/>
      <protection/>
    </xf>
    <xf numFmtId="219" fontId="0" fillId="0" borderId="0" xfId="54" applyNumberFormat="1" applyFont="1" applyFill="1">
      <alignment/>
      <protection/>
    </xf>
    <xf numFmtId="14" fontId="0" fillId="0" borderId="0" xfId="54" applyNumberFormat="1" applyFont="1" applyFill="1">
      <alignment/>
      <protection/>
    </xf>
    <xf numFmtId="0" fontId="0" fillId="0" borderId="11" xfId="54" applyFont="1" applyFill="1" applyBorder="1" applyAlignment="1">
      <alignment horizontal="center"/>
      <protection/>
    </xf>
    <xf numFmtId="0" fontId="0" fillId="0" borderId="11" xfId="54" applyFont="1" applyFill="1" applyBorder="1">
      <alignment/>
      <protection/>
    </xf>
    <xf numFmtId="0" fontId="14" fillId="0" borderId="10" xfId="54" applyFont="1" applyFill="1" applyBorder="1">
      <alignment/>
      <protection/>
    </xf>
    <xf numFmtId="0" fontId="29" fillId="38" borderId="0" xfId="0" applyFont="1" applyFill="1" applyAlignment="1">
      <alignment/>
    </xf>
    <xf numFmtId="0" fontId="0" fillId="38" borderId="0" xfId="0" applyFill="1" applyAlignment="1">
      <alignment/>
    </xf>
    <xf numFmtId="0" fontId="23" fillId="38" borderId="0" xfId="0" applyFont="1" applyFill="1" applyAlignment="1">
      <alignment horizontal="center"/>
    </xf>
    <xf numFmtId="0" fontId="0" fillId="38" borderId="0" xfId="0" applyFill="1" applyBorder="1" applyAlignment="1">
      <alignment/>
    </xf>
    <xf numFmtId="0" fontId="14" fillId="38" borderId="0" xfId="0" applyFont="1" applyFill="1" applyAlignment="1">
      <alignment/>
    </xf>
    <xf numFmtId="0" fontId="14" fillId="38" borderId="0" xfId="0" applyFont="1" applyFill="1" applyAlignment="1">
      <alignment horizontal="left"/>
    </xf>
    <xf numFmtId="0" fontId="31" fillId="38" borderId="0" xfId="0" applyFont="1" applyFill="1" applyAlignment="1">
      <alignment horizontal="center"/>
    </xf>
    <xf numFmtId="0" fontId="14" fillId="38" borderId="0" xfId="0" applyFont="1" applyFill="1" applyAlignment="1">
      <alignment horizontal="right" wrapText="1"/>
    </xf>
    <xf numFmtId="0" fontId="31" fillId="38" borderId="0" xfId="0" applyFont="1" applyFill="1" applyAlignment="1">
      <alignment horizontal="right"/>
    </xf>
    <xf numFmtId="0" fontId="73" fillId="38" borderId="24" xfId="0" applyFont="1" applyFill="1" applyBorder="1" applyAlignment="1" applyProtection="1">
      <alignment horizontal="center"/>
      <protection locked="0"/>
    </xf>
    <xf numFmtId="0" fontId="74" fillId="38" borderId="0" xfId="0" applyFont="1" applyFill="1" applyBorder="1" applyAlignment="1" applyProtection="1">
      <alignment/>
      <protection hidden="1"/>
    </xf>
    <xf numFmtId="0" fontId="0" fillId="38" borderId="0" xfId="0" applyFont="1" applyFill="1" applyAlignment="1">
      <alignment/>
    </xf>
    <xf numFmtId="0" fontId="14" fillId="38" borderId="0" xfId="0" applyFont="1" applyFill="1" applyAlignment="1">
      <alignment horizontal="center"/>
    </xf>
    <xf numFmtId="44" fontId="14" fillId="38" borderId="0" xfId="0" applyNumberFormat="1" applyFont="1" applyFill="1" applyBorder="1" applyAlignment="1" applyProtection="1">
      <alignment/>
      <protection locked="0"/>
    </xf>
    <xf numFmtId="0" fontId="25" fillId="38" borderId="0" xfId="0" applyFont="1" applyFill="1" applyAlignment="1">
      <alignment horizontal="left"/>
    </xf>
    <xf numFmtId="0" fontId="75" fillId="38" borderId="0" xfId="0" applyFont="1" applyFill="1" applyAlignment="1">
      <alignment/>
    </xf>
    <xf numFmtId="0" fontId="76" fillId="38" borderId="25" xfId="0" applyFont="1" applyFill="1" applyBorder="1" applyAlignment="1" applyProtection="1">
      <alignment horizontal="center"/>
      <protection hidden="1"/>
    </xf>
    <xf numFmtId="0" fontId="14" fillId="38" borderId="25" xfId="0" applyFont="1" applyFill="1" applyBorder="1" applyAlignment="1">
      <alignment horizontal="left"/>
    </xf>
    <xf numFmtId="0" fontId="14" fillId="38" borderId="25" xfId="0" applyFont="1" applyFill="1" applyBorder="1" applyAlignment="1">
      <alignment/>
    </xf>
    <xf numFmtId="0" fontId="14" fillId="38" borderId="25" xfId="0" applyFont="1" applyFill="1" applyBorder="1" applyAlignment="1">
      <alignment horizontal="center"/>
    </xf>
    <xf numFmtId="4" fontId="24" fillId="38" borderId="25" xfId="0" applyNumberFormat="1" applyFont="1" applyFill="1" applyBorder="1" applyAlignment="1" applyProtection="1">
      <alignment/>
      <protection locked="0"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14" fillId="38" borderId="29" xfId="0" applyFont="1" applyFill="1" applyBorder="1" applyAlignment="1">
      <alignment/>
    </xf>
    <xf numFmtId="0" fontId="0" fillId="38" borderId="30" xfId="0" applyFill="1" applyBorder="1" applyAlignment="1">
      <alignment/>
    </xf>
    <xf numFmtId="4" fontId="25" fillId="38" borderId="25" xfId="0" applyNumberFormat="1" applyFont="1" applyFill="1" applyBorder="1" applyAlignment="1">
      <alignment/>
    </xf>
    <xf numFmtId="0" fontId="75" fillId="38" borderId="0" xfId="0" applyFont="1" applyFill="1" applyAlignment="1" applyProtection="1">
      <alignment/>
      <protection hidden="1"/>
    </xf>
    <xf numFmtId="0" fontId="32" fillId="38" borderId="0" xfId="0" applyFont="1" applyFill="1" applyAlignment="1">
      <alignment horizontal="left"/>
    </xf>
    <xf numFmtId="49" fontId="0" fillId="38" borderId="28" xfId="0" applyNumberFormat="1" applyFont="1" applyFill="1" applyBorder="1" applyAlignment="1" applyProtection="1">
      <alignment horizontal="center"/>
      <protection locked="0"/>
    </xf>
    <xf numFmtId="49" fontId="0" fillId="38" borderId="29" xfId="0" applyNumberFormat="1" applyFont="1" applyFill="1" applyBorder="1" applyAlignment="1" applyProtection="1">
      <alignment horizontal="center"/>
      <protection locked="0"/>
    </xf>
    <xf numFmtId="49" fontId="0" fillId="38" borderId="30" xfId="0" applyNumberFormat="1" applyFont="1" applyFill="1" applyBorder="1" applyAlignment="1" applyProtection="1">
      <alignment horizontal="center"/>
      <protection locked="0"/>
    </xf>
    <xf numFmtId="0" fontId="24" fillId="38" borderId="28" xfId="0" applyFont="1" applyFill="1" applyBorder="1" applyAlignment="1" applyProtection="1">
      <alignment horizontal="left"/>
      <protection hidden="1"/>
    </xf>
    <xf numFmtId="0" fontId="24" fillId="38" borderId="29" xfId="0" applyFont="1" applyFill="1" applyBorder="1" applyAlignment="1" applyProtection="1">
      <alignment horizontal="left"/>
      <protection hidden="1"/>
    </xf>
    <xf numFmtId="0" fontId="24" fillId="38" borderId="30" xfId="0" applyFont="1" applyFill="1" applyBorder="1" applyAlignment="1" applyProtection="1">
      <alignment horizontal="left"/>
      <protection hidden="1"/>
    </xf>
    <xf numFmtId="0" fontId="14" fillId="38" borderId="28" xfId="0" applyFont="1" applyFill="1" applyBorder="1" applyAlignment="1">
      <alignment horizontal="center"/>
    </xf>
    <xf numFmtId="0" fontId="14" fillId="38" borderId="29" xfId="0" applyFont="1" applyFill="1" applyBorder="1" applyAlignment="1">
      <alignment horizontal="center"/>
    </xf>
    <xf numFmtId="0" fontId="14" fillId="38" borderId="30" xfId="0" applyFont="1" applyFill="1" applyBorder="1" applyAlignment="1">
      <alignment horizontal="center"/>
    </xf>
    <xf numFmtId="0" fontId="25" fillId="38" borderId="0" xfId="0" applyFont="1" applyFill="1" applyBorder="1" applyAlignment="1" applyProtection="1">
      <alignment horizontal="left"/>
      <protection hidden="1"/>
    </xf>
    <xf numFmtId="0" fontId="14" fillId="38" borderId="31" xfId="0" applyFont="1" applyFill="1" applyBorder="1" applyAlignment="1" applyProtection="1">
      <alignment horizontal="center"/>
      <protection hidden="1"/>
    </xf>
    <xf numFmtId="0" fontId="14" fillId="38" borderId="32" xfId="0" applyFont="1" applyFill="1" applyBorder="1" applyAlignment="1" applyProtection="1">
      <alignment horizontal="center"/>
      <protection hidden="1"/>
    </xf>
    <xf numFmtId="0" fontId="14" fillId="38" borderId="33" xfId="0" applyFont="1" applyFill="1" applyBorder="1" applyAlignment="1" applyProtection="1">
      <alignment horizontal="center"/>
      <protection hidden="1"/>
    </xf>
    <xf numFmtId="0" fontId="14" fillId="38" borderId="34" xfId="0" applyFont="1" applyFill="1" applyBorder="1" applyAlignment="1" applyProtection="1">
      <alignment horizontal="justify" vertical="center"/>
      <protection locked="0"/>
    </xf>
    <xf numFmtId="0" fontId="14" fillId="38" borderId="35" xfId="0" applyFont="1" applyFill="1" applyBorder="1" applyAlignment="1" applyProtection="1">
      <alignment horizontal="justify" vertical="center"/>
      <protection locked="0"/>
    </xf>
    <xf numFmtId="0" fontId="14" fillId="38" borderId="36" xfId="0" applyFont="1" applyFill="1" applyBorder="1" applyAlignment="1" applyProtection="1">
      <alignment horizontal="justify" vertical="center"/>
      <protection locked="0"/>
    </xf>
    <xf numFmtId="0" fontId="14" fillId="38" borderId="37" xfId="0" applyFont="1" applyFill="1" applyBorder="1" applyAlignment="1" applyProtection="1">
      <alignment horizontal="justify" vertical="center"/>
      <protection locked="0"/>
    </xf>
    <xf numFmtId="0" fontId="14" fillId="38" borderId="38" xfId="0" applyFont="1" applyFill="1" applyBorder="1" applyAlignment="1" applyProtection="1">
      <alignment horizontal="justify" vertical="center"/>
      <protection locked="0"/>
    </xf>
    <xf numFmtId="0" fontId="14" fillId="38" borderId="39" xfId="0" applyFont="1" applyFill="1" applyBorder="1" applyAlignment="1" applyProtection="1">
      <alignment horizontal="justify" vertical="center"/>
      <protection locked="0"/>
    </xf>
    <xf numFmtId="14" fontId="14" fillId="38" borderId="31" xfId="0" applyNumberFormat="1" applyFont="1" applyFill="1" applyBorder="1" applyAlignment="1" applyProtection="1">
      <alignment horizontal="center"/>
      <protection locked="0"/>
    </xf>
    <xf numFmtId="14" fontId="14" fillId="38" borderId="33" xfId="0" applyNumberFormat="1" applyFont="1" applyFill="1" applyBorder="1" applyAlignment="1" applyProtection="1">
      <alignment horizontal="center"/>
      <protection locked="0"/>
    </xf>
    <xf numFmtId="0" fontId="14" fillId="38" borderId="40" xfId="0" applyFont="1" applyFill="1" applyBorder="1" applyAlignment="1" applyProtection="1">
      <alignment horizontal="left" vertical="justify"/>
      <protection locked="0"/>
    </xf>
    <xf numFmtId="0" fontId="14" fillId="38" borderId="41" xfId="0" applyFont="1" applyFill="1" applyBorder="1" applyAlignment="1" applyProtection="1">
      <alignment horizontal="left" vertical="justify"/>
      <protection locked="0"/>
    </xf>
    <xf numFmtId="0" fontId="14" fillId="38" borderId="42" xfId="0" applyFont="1" applyFill="1" applyBorder="1" applyAlignment="1" applyProtection="1">
      <alignment horizontal="left" vertical="justify"/>
      <protection locked="0"/>
    </xf>
    <xf numFmtId="0" fontId="14" fillId="38" borderId="39" xfId="0" applyFont="1" applyFill="1" applyBorder="1" applyAlignment="1" applyProtection="1">
      <alignment horizontal="left" vertical="justify"/>
      <protection locked="0"/>
    </xf>
    <xf numFmtId="0" fontId="3" fillId="18" borderId="0" xfId="0" applyFont="1" applyFill="1" applyAlignment="1">
      <alignment horizontal="center"/>
    </xf>
    <xf numFmtId="0" fontId="0" fillId="0" borderId="11" xfId="54" applyFont="1" applyFill="1" applyBorder="1" applyAlignment="1">
      <alignment horizontal="center"/>
      <protection/>
    </xf>
    <xf numFmtId="0" fontId="0" fillId="0" borderId="0" xfId="54" applyFont="1" applyFill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92" fontId="19" fillId="0" borderId="15" xfId="0" applyNumberFormat="1" applyFont="1" applyBorder="1" applyAlignment="1">
      <alignment horizontal="left"/>
    </xf>
    <xf numFmtId="192" fontId="19" fillId="0" borderId="17" xfId="0" applyNumberFormat="1" applyFont="1" applyBorder="1" applyAlignment="1">
      <alignment horizontal="left"/>
    </xf>
    <xf numFmtId="0" fontId="19" fillId="0" borderId="0" xfId="0" applyFont="1" applyAlignment="1">
      <alignment horizontal="center"/>
    </xf>
    <xf numFmtId="0" fontId="2" fillId="0" borderId="15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3" fontId="6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3.emf" /><Relationship Id="rId3" Type="http://schemas.openxmlformats.org/officeDocument/2006/relationships/image" Target="../media/image2.emf" /><Relationship Id="rId4" Type="http://schemas.openxmlformats.org/officeDocument/2006/relationships/image" Target="../media/image9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5</xdr:row>
      <xdr:rowOff>0</xdr:rowOff>
    </xdr:from>
    <xdr:to>
      <xdr:col>8</xdr:col>
      <xdr:colOff>438150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933450"/>
          <a:ext cx="1133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12</xdr:row>
      <xdr:rowOff>114300</xdr:rowOff>
    </xdr:from>
    <xdr:to>
      <xdr:col>12</xdr:col>
      <xdr:colOff>285750</xdr:colOff>
      <xdr:row>15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2638425"/>
          <a:ext cx="14954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19050</xdr:colOff>
      <xdr:row>16</xdr:row>
      <xdr:rowOff>76200</xdr:rowOff>
    </xdr:from>
    <xdr:to>
      <xdr:col>12</xdr:col>
      <xdr:colOff>285750</xdr:colOff>
      <xdr:row>19</xdr:row>
      <xdr:rowOff>104775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34125" y="3181350"/>
          <a:ext cx="14954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19050</xdr:colOff>
      <xdr:row>19</xdr:row>
      <xdr:rowOff>152400</xdr:rowOff>
    </xdr:from>
    <xdr:to>
      <xdr:col>12</xdr:col>
      <xdr:colOff>285750</xdr:colOff>
      <xdr:row>21</xdr:row>
      <xdr:rowOff>180975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3667125"/>
          <a:ext cx="14954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19050</xdr:colOff>
      <xdr:row>22</xdr:row>
      <xdr:rowOff>114300</xdr:rowOff>
    </xdr:from>
    <xdr:to>
      <xdr:col>12</xdr:col>
      <xdr:colOff>285750</xdr:colOff>
      <xdr:row>25</xdr:row>
      <xdr:rowOff>66675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34125" y="4448175"/>
          <a:ext cx="14954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3</xdr:row>
      <xdr:rowOff>66675</xdr:rowOff>
    </xdr:from>
    <xdr:to>
      <xdr:col>11</xdr:col>
      <xdr:colOff>390525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524000"/>
          <a:ext cx="2190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6</xdr:row>
      <xdr:rowOff>47625</xdr:rowOff>
    </xdr:from>
    <xdr:to>
      <xdr:col>11</xdr:col>
      <xdr:colOff>428625</xdr:colOff>
      <xdr:row>9</xdr:row>
      <xdr:rowOff>76200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2390775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7</xdr:row>
      <xdr:rowOff>476250</xdr:rowOff>
    </xdr:from>
    <xdr:to>
      <xdr:col>11</xdr:col>
      <xdr:colOff>152400</xdr:colOff>
      <xdr:row>8</xdr:row>
      <xdr:rowOff>228600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076450"/>
          <a:ext cx="2190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8</xdr:row>
      <xdr:rowOff>419100</xdr:rowOff>
    </xdr:from>
    <xdr:to>
      <xdr:col>11</xdr:col>
      <xdr:colOff>200025</xdr:colOff>
      <xdr:row>11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2905125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0</xdr:row>
      <xdr:rowOff>85725</xdr:rowOff>
    </xdr:from>
    <xdr:to>
      <xdr:col>3</xdr:col>
      <xdr:colOff>76200</xdr:colOff>
      <xdr:row>5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85725"/>
          <a:ext cx="219075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123825</xdr:rowOff>
    </xdr:from>
    <xdr:to>
      <xdr:col>7</xdr:col>
      <xdr:colOff>247650</xdr:colOff>
      <xdr:row>6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66700"/>
          <a:ext cx="219075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2000250</xdr:colOff>
      <xdr:row>1</xdr:row>
      <xdr:rowOff>114300</xdr:rowOff>
    </xdr:from>
    <xdr:to>
      <xdr:col>7</xdr:col>
      <xdr:colOff>419100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342900"/>
          <a:ext cx="2190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2209800</xdr:colOff>
      <xdr:row>1</xdr:row>
      <xdr:rowOff>76200</xdr:rowOff>
    </xdr:from>
    <xdr:to>
      <xdr:col>7</xdr:col>
      <xdr:colOff>628650</xdr:colOff>
      <xdr:row>4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304800"/>
          <a:ext cx="2190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139"/>
  <sheetViews>
    <sheetView tabSelected="1" workbookViewId="0" topLeftCell="A1">
      <selection activeCell="F20" sqref="F20"/>
    </sheetView>
  </sheetViews>
  <sheetFormatPr defaultColWidth="0" defaultRowHeight="12.75" zeroHeight="1"/>
  <cols>
    <col min="1" max="1" width="4.7109375" style="156" customWidth="1"/>
    <col min="2" max="2" width="6.57421875" style="156" customWidth="1"/>
    <col min="3" max="3" width="10.00390625" style="156" customWidth="1"/>
    <col min="4" max="4" width="8.140625" style="156" customWidth="1"/>
    <col min="5" max="5" width="3.00390625" style="156" customWidth="1"/>
    <col min="6" max="6" width="24.57421875" style="156" customWidth="1"/>
    <col min="7" max="9" width="11.421875" style="156" customWidth="1"/>
    <col min="10" max="10" width="3.421875" style="156" customWidth="1"/>
    <col min="11" max="11" width="11.421875" style="156" customWidth="1"/>
    <col min="12" max="12" width="7.00390625" style="156" customWidth="1"/>
    <col min="13" max="13" width="13.28125" style="156" customWidth="1"/>
    <col min="14" max="16384" width="11.421875" style="156" hidden="1" customWidth="1"/>
  </cols>
  <sheetData>
    <row r="1" spans="1:9" ht="17.25">
      <c r="A1" s="155"/>
      <c r="B1" s="155"/>
      <c r="C1" s="155"/>
      <c r="D1" s="155"/>
      <c r="E1" s="155"/>
      <c r="F1" s="155"/>
      <c r="G1" s="155"/>
      <c r="H1" s="155"/>
      <c r="I1" s="155"/>
    </row>
    <row r="2" spans="1:9" ht="17.25">
      <c r="A2" s="155"/>
      <c r="B2" s="155"/>
      <c r="C2" s="155"/>
      <c r="D2" s="155"/>
      <c r="E2" s="155"/>
      <c r="F2" s="155"/>
      <c r="G2" s="155"/>
      <c r="H2" s="155"/>
      <c r="I2" s="155"/>
    </row>
    <row r="3" spans="1:9" ht="9.75" customHeight="1">
      <c r="A3" s="157"/>
      <c r="B3" s="157"/>
      <c r="C3" s="157"/>
      <c r="D3" s="157"/>
      <c r="E3" s="157"/>
      <c r="F3" s="157"/>
      <c r="G3" s="157"/>
      <c r="H3" s="157"/>
      <c r="I3" s="157"/>
    </row>
    <row r="4" spans="2:12" ht="15.75">
      <c r="B4" s="209" t="s">
        <v>2648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ht="13.5" thickBot="1">
      <c r="K5" s="158"/>
    </row>
    <row r="6" spans="1:11" ht="12.75">
      <c r="A6" s="159"/>
      <c r="B6" s="160" t="s">
        <v>2635</v>
      </c>
      <c r="F6" s="205" t="s">
        <v>2637</v>
      </c>
      <c r="G6" s="206"/>
      <c r="K6" s="158"/>
    </row>
    <row r="7" spans="6:11" ht="13.5" thickBot="1">
      <c r="F7" s="207"/>
      <c r="G7" s="208"/>
      <c r="K7" s="158"/>
    </row>
    <row r="8" ht="13.5" thickBot="1">
      <c r="K8" s="158"/>
    </row>
    <row r="9" spans="1:11" ht="40.5" thickBot="1" thickTop="1">
      <c r="A9" s="161"/>
      <c r="C9" s="162" t="s">
        <v>2643</v>
      </c>
      <c r="D9" s="203">
        <v>42005</v>
      </c>
      <c r="E9" s="204"/>
      <c r="F9" s="163" t="s">
        <v>2647</v>
      </c>
      <c r="G9" s="164">
        <v>100</v>
      </c>
      <c r="H9" s="162" t="s">
        <v>2646</v>
      </c>
      <c r="I9" s="164">
        <v>50</v>
      </c>
      <c r="K9" s="158"/>
    </row>
    <row r="10" ht="13.5" thickBot="1">
      <c r="K10" s="158"/>
    </row>
    <row r="11" spans="2:11" ht="18" customHeight="1" thickBot="1">
      <c r="B11" s="183" t="s">
        <v>2650</v>
      </c>
      <c r="F11" s="194" t="s">
        <v>2655</v>
      </c>
      <c r="G11" s="195"/>
      <c r="H11" s="196"/>
      <c r="K11" s="165">
        <f>cta</f>
        <v>1</v>
      </c>
    </row>
    <row r="12" spans="2:11" ht="13.5" thickBot="1">
      <c r="B12" s="159"/>
      <c r="K12" s="158"/>
    </row>
    <row r="13" spans="2:11" ht="17.25" customHeight="1">
      <c r="B13" s="159" t="s">
        <v>2644</v>
      </c>
      <c r="C13" s="159"/>
      <c r="D13" s="159"/>
      <c r="E13" s="159"/>
      <c r="F13" s="197" t="s">
        <v>2649</v>
      </c>
      <c r="G13" s="198"/>
      <c r="H13" s="198"/>
      <c r="I13" s="199"/>
      <c r="K13" s="158"/>
    </row>
    <row r="14" spans="1:11" ht="6" customHeight="1" thickBot="1">
      <c r="A14" s="166"/>
      <c r="F14" s="200"/>
      <c r="G14" s="201"/>
      <c r="H14" s="201"/>
      <c r="I14" s="202"/>
      <c r="K14" s="158"/>
    </row>
    <row r="15" ht="15.75" customHeight="1">
      <c r="K15" s="158"/>
    </row>
    <row r="16" spans="1:11" ht="6.75" customHeight="1">
      <c r="A16" s="166"/>
      <c r="F16" s="167"/>
      <c r="G16" s="167"/>
      <c r="H16" s="167"/>
      <c r="K16" s="158"/>
    </row>
    <row r="17" spans="1:11" ht="12.75">
      <c r="A17" s="166"/>
      <c r="B17" s="159"/>
      <c r="C17" s="158"/>
      <c r="D17" s="158"/>
      <c r="E17" s="158"/>
      <c r="F17" s="168"/>
      <c r="G17" s="158"/>
      <c r="H17" s="158"/>
      <c r="I17" s="158"/>
      <c r="K17" s="158"/>
    </row>
    <row r="18" spans="3:11" ht="12.75">
      <c r="C18" s="158"/>
      <c r="D18" s="158"/>
      <c r="E18" s="158"/>
      <c r="F18" s="193"/>
      <c r="G18" s="193"/>
      <c r="H18" s="193"/>
      <c r="I18" s="193"/>
      <c r="K18" s="158"/>
    </row>
    <row r="19" spans="6:11" ht="6.75" customHeight="1">
      <c r="F19" s="169"/>
      <c r="G19" s="169"/>
      <c r="H19" s="169"/>
      <c r="I19" s="169"/>
      <c r="K19" s="158"/>
    </row>
    <row r="20" spans="1:11" ht="12.75">
      <c r="A20" s="166"/>
      <c r="B20" s="159"/>
      <c r="K20" s="158"/>
    </row>
    <row r="21" spans="1:11" ht="19.5" customHeight="1">
      <c r="A21" s="166"/>
      <c r="K21" s="158"/>
    </row>
    <row r="22" spans="8:11" ht="32.25" customHeight="1">
      <c r="H22" s="170">
        <f>H125</f>
      </c>
      <c r="K22" s="158"/>
    </row>
    <row r="23" spans="2:11" ht="12.75">
      <c r="B23" s="171">
        <f>COUNTA(B24:B123)</f>
        <v>100</v>
      </c>
      <c r="C23" s="172" t="s">
        <v>2651</v>
      </c>
      <c r="D23" s="173"/>
      <c r="E23" s="190" t="s">
        <v>2652</v>
      </c>
      <c r="F23" s="191"/>
      <c r="G23" s="192"/>
      <c r="H23" s="174" t="s">
        <v>2619</v>
      </c>
      <c r="I23" s="174" t="s">
        <v>2620</v>
      </c>
      <c r="K23" s="158"/>
    </row>
    <row r="24" spans="1:11" ht="12.75">
      <c r="A24" s="156">
        <v>1</v>
      </c>
      <c r="B24" s="184" t="s">
        <v>2639</v>
      </c>
      <c r="C24" s="185"/>
      <c r="D24" s="186"/>
      <c r="E24" s="187" t="s">
        <v>2658</v>
      </c>
      <c r="F24" s="188"/>
      <c r="G24" s="189"/>
      <c r="H24" s="175">
        <v>10600</v>
      </c>
      <c r="I24" s="175"/>
      <c r="K24" s="158"/>
    </row>
    <row r="25" spans="1:11" ht="12.75">
      <c r="A25" s="156">
        <v>2</v>
      </c>
      <c r="B25" s="184" t="s">
        <v>2639</v>
      </c>
      <c r="C25" s="185"/>
      <c r="D25" s="186"/>
      <c r="E25" s="187" t="s">
        <v>2658</v>
      </c>
      <c r="F25" s="188"/>
      <c r="G25" s="189"/>
      <c r="H25" s="175"/>
      <c r="I25" s="175">
        <v>10000</v>
      </c>
      <c r="K25" s="158"/>
    </row>
    <row r="26" spans="1:11" ht="12.75">
      <c r="A26" s="156">
        <v>3</v>
      </c>
      <c r="B26" s="184" t="s">
        <v>2639</v>
      </c>
      <c r="C26" s="185"/>
      <c r="D26" s="186"/>
      <c r="E26" s="187" t="s">
        <v>2658</v>
      </c>
      <c r="F26" s="188"/>
      <c r="G26" s="189"/>
      <c r="H26" s="175"/>
      <c r="I26" s="175">
        <v>600</v>
      </c>
      <c r="K26" s="158"/>
    </row>
    <row r="27" spans="1:11" ht="12.75">
      <c r="A27" s="156">
        <v>4</v>
      </c>
      <c r="B27" s="184" t="s">
        <v>2639</v>
      </c>
      <c r="C27" s="185"/>
      <c r="D27" s="186"/>
      <c r="E27" s="187" t="s">
        <v>2658</v>
      </c>
      <c r="F27" s="188"/>
      <c r="G27" s="189"/>
      <c r="H27" s="175">
        <v>4</v>
      </c>
      <c r="I27" s="175"/>
      <c r="K27" s="158"/>
    </row>
    <row r="28" spans="1:11" ht="12.75">
      <c r="A28" s="156">
        <v>5</v>
      </c>
      <c r="B28" s="184" t="s">
        <v>2639</v>
      </c>
      <c r="C28" s="185"/>
      <c r="D28" s="186"/>
      <c r="E28" s="187" t="s">
        <v>2658</v>
      </c>
      <c r="F28" s="188"/>
      <c r="G28" s="189"/>
      <c r="H28" s="175">
        <v>5</v>
      </c>
      <c r="I28" s="175"/>
      <c r="K28" s="158"/>
    </row>
    <row r="29" spans="1:11" ht="12.75">
      <c r="A29" s="156">
        <v>6</v>
      </c>
      <c r="B29" s="184" t="s">
        <v>2639</v>
      </c>
      <c r="C29" s="185"/>
      <c r="D29" s="186"/>
      <c r="E29" s="187" t="s">
        <v>2658</v>
      </c>
      <c r="F29" s="188"/>
      <c r="G29" s="189"/>
      <c r="H29" s="175">
        <v>6</v>
      </c>
      <c r="I29" s="175"/>
      <c r="K29" s="158"/>
    </row>
    <row r="30" spans="1:11" ht="12.75">
      <c r="A30" s="156">
        <v>7</v>
      </c>
      <c r="B30" s="184" t="s">
        <v>2639</v>
      </c>
      <c r="C30" s="185"/>
      <c r="D30" s="186"/>
      <c r="E30" s="187" t="s">
        <v>2658</v>
      </c>
      <c r="F30" s="188"/>
      <c r="G30" s="189"/>
      <c r="H30" s="175">
        <v>7</v>
      </c>
      <c r="I30" s="175"/>
      <c r="K30" s="158"/>
    </row>
    <row r="31" spans="1:11" ht="12.75">
      <c r="A31" s="156">
        <v>8</v>
      </c>
      <c r="B31" s="184" t="s">
        <v>2639</v>
      </c>
      <c r="C31" s="185"/>
      <c r="D31" s="186"/>
      <c r="E31" s="187" t="s">
        <v>2658</v>
      </c>
      <c r="F31" s="188"/>
      <c r="G31" s="189"/>
      <c r="H31" s="175">
        <v>8</v>
      </c>
      <c r="I31" s="175"/>
      <c r="K31" s="158"/>
    </row>
    <row r="32" spans="1:11" ht="12.75">
      <c r="A32" s="156">
        <v>9</v>
      </c>
      <c r="B32" s="184" t="s">
        <v>2639</v>
      </c>
      <c r="C32" s="185"/>
      <c r="D32" s="186"/>
      <c r="E32" s="187" t="s">
        <v>2658</v>
      </c>
      <c r="F32" s="188"/>
      <c r="G32" s="189"/>
      <c r="H32" s="175">
        <v>9</v>
      </c>
      <c r="I32" s="175"/>
      <c r="K32" s="158"/>
    </row>
    <row r="33" spans="1:11" ht="12.75">
      <c r="A33" s="156">
        <v>10</v>
      </c>
      <c r="B33" s="184" t="s">
        <v>2639</v>
      </c>
      <c r="C33" s="185"/>
      <c r="D33" s="186"/>
      <c r="E33" s="187" t="s">
        <v>2658</v>
      </c>
      <c r="F33" s="188"/>
      <c r="G33" s="189"/>
      <c r="H33" s="175">
        <v>10</v>
      </c>
      <c r="I33" s="175"/>
      <c r="K33" s="158"/>
    </row>
    <row r="34" spans="1:9" ht="12.75">
      <c r="A34" s="156">
        <v>11</v>
      </c>
      <c r="B34" s="184" t="s">
        <v>2639</v>
      </c>
      <c r="C34" s="185"/>
      <c r="D34" s="186"/>
      <c r="E34" s="187" t="s">
        <v>2658</v>
      </c>
      <c r="F34" s="188"/>
      <c r="G34" s="189"/>
      <c r="H34" s="175">
        <v>11</v>
      </c>
      <c r="I34" s="175"/>
    </row>
    <row r="35" spans="1:9" ht="12.75">
      <c r="A35" s="156">
        <v>12</v>
      </c>
      <c r="B35" s="184" t="s">
        <v>2639</v>
      </c>
      <c r="C35" s="185"/>
      <c r="D35" s="186"/>
      <c r="E35" s="187" t="s">
        <v>2658</v>
      </c>
      <c r="F35" s="188"/>
      <c r="G35" s="189"/>
      <c r="H35" s="175">
        <v>12</v>
      </c>
      <c r="I35" s="175"/>
    </row>
    <row r="36" spans="1:9" ht="12.75">
      <c r="A36" s="156">
        <v>13</v>
      </c>
      <c r="B36" s="184" t="s">
        <v>2639</v>
      </c>
      <c r="C36" s="185"/>
      <c r="D36" s="186"/>
      <c r="E36" s="187" t="s">
        <v>2658</v>
      </c>
      <c r="F36" s="188"/>
      <c r="G36" s="189"/>
      <c r="H36" s="175">
        <v>13</v>
      </c>
      <c r="I36" s="175"/>
    </row>
    <row r="37" spans="1:9" ht="12.75">
      <c r="A37" s="156">
        <v>14</v>
      </c>
      <c r="B37" s="184" t="s">
        <v>2639</v>
      </c>
      <c r="C37" s="185"/>
      <c r="D37" s="186"/>
      <c r="E37" s="187" t="s">
        <v>2658</v>
      </c>
      <c r="F37" s="188"/>
      <c r="G37" s="189"/>
      <c r="H37" s="175">
        <v>14</v>
      </c>
      <c r="I37" s="175"/>
    </row>
    <row r="38" spans="1:9" ht="12.75">
      <c r="A38" s="156">
        <v>15</v>
      </c>
      <c r="B38" s="184" t="s">
        <v>2639</v>
      </c>
      <c r="C38" s="185"/>
      <c r="D38" s="186"/>
      <c r="E38" s="187" t="s">
        <v>2658</v>
      </c>
      <c r="F38" s="188"/>
      <c r="G38" s="189"/>
      <c r="H38" s="175">
        <v>15</v>
      </c>
      <c r="I38" s="175"/>
    </row>
    <row r="39" spans="1:9" ht="12.75">
      <c r="A39" s="156">
        <v>16</v>
      </c>
      <c r="B39" s="184" t="s">
        <v>2639</v>
      </c>
      <c r="C39" s="185"/>
      <c r="D39" s="186"/>
      <c r="E39" s="187" t="s">
        <v>2658</v>
      </c>
      <c r="F39" s="188"/>
      <c r="G39" s="189"/>
      <c r="H39" s="175">
        <v>16</v>
      </c>
      <c r="I39" s="175"/>
    </row>
    <row r="40" spans="1:9" ht="12.75">
      <c r="A40" s="156">
        <v>17</v>
      </c>
      <c r="B40" s="184" t="s">
        <v>2639</v>
      </c>
      <c r="C40" s="185"/>
      <c r="D40" s="186"/>
      <c r="E40" s="187" t="s">
        <v>2658</v>
      </c>
      <c r="F40" s="188"/>
      <c r="G40" s="189"/>
      <c r="H40" s="175">
        <v>17</v>
      </c>
      <c r="I40" s="175"/>
    </row>
    <row r="41" spans="1:9" ht="12.75">
      <c r="A41" s="156">
        <v>18</v>
      </c>
      <c r="B41" s="184" t="s">
        <v>2639</v>
      </c>
      <c r="C41" s="185"/>
      <c r="D41" s="186"/>
      <c r="E41" s="187" t="s">
        <v>2658</v>
      </c>
      <c r="F41" s="188"/>
      <c r="G41" s="189"/>
      <c r="H41" s="175">
        <v>18</v>
      </c>
      <c r="I41" s="175"/>
    </row>
    <row r="42" spans="1:9" ht="12.75">
      <c r="A42" s="156">
        <v>19</v>
      </c>
      <c r="B42" s="184" t="s">
        <v>2639</v>
      </c>
      <c r="C42" s="185"/>
      <c r="D42" s="186"/>
      <c r="E42" s="187" t="s">
        <v>2658</v>
      </c>
      <c r="F42" s="188"/>
      <c r="G42" s="189"/>
      <c r="H42" s="175">
        <v>19</v>
      </c>
      <c r="I42" s="175"/>
    </row>
    <row r="43" spans="1:9" ht="12.75">
      <c r="A43" s="156">
        <v>20</v>
      </c>
      <c r="B43" s="184" t="s">
        <v>2639</v>
      </c>
      <c r="C43" s="185"/>
      <c r="D43" s="186"/>
      <c r="E43" s="187" t="s">
        <v>2658</v>
      </c>
      <c r="F43" s="188"/>
      <c r="G43" s="189"/>
      <c r="H43" s="175">
        <v>20</v>
      </c>
      <c r="I43" s="175"/>
    </row>
    <row r="44" spans="1:9" ht="12.75">
      <c r="A44" s="156">
        <v>21</v>
      </c>
      <c r="B44" s="184" t="s">
        <v>2639</v>
      </c>
      <c r="C44" s="185"/>
      <c r="D44" s="186"/>
      <c r="E44" s="187" t="s">
        <v>2658</v>
      </c>
      <c r="F44" s="188"/>
      <c r="G44" s="189"/>
      <c r="H44" s="175">
        <v>21</v>
      </c>
      <c r="I44" s="175"/>
    </row>
    <row r="45" spans="1:9" ht="12.75">
      <c r="A45" s="156">
        <v>22</v>
      </c>
      <c r="B45" s="184" t="s">
        <v>2639</v>
      </c>
      <c r="C45" s="185"/>
      <c r="D45" s="186"/>
      <c r="E45" s="187" t="s">
        <v>2658</v>
      </c>
      <c r="F45" s="188"/>
      <c r="G45" s="189"/>
      <c r="H45" s="175">
        <v>22</v>
      </c>
      <c r="I45" s="175"/>
    </row>
    <row r="46" spans="1:9" ht="12.75">
      <c r="A46" s="156">
        <v>23</v>
      </c>
      <c r="B46" s="184" t="s">
        <v>2639</v>
      </c>
      <c r="C46" s="185"/>
      <c r="D46" s="186"/>
      <c r="E46" s="187" t="s">
        <v>2658</v>
      </c>
      <c r="F46" s="188"/>
      <c r="G46" s="189"/>
      <c r="H46" s="175">
        <v>23</v>
      </c>
      <c r="I46" s="175"/>
    </row>
    <row r="47" spans="1:9" ht="12.75">
      <c r="A47" s="156">
        <v>24</v>
      </c>
      <c r="B47" s="184" t="s">
        <v>2639</v>
      </c>
      <c r="C47" s="185"/>
      <c r="D47" s="186"/>
      <c r="E47" s="187" t="s">
        <v>2658</v>
      </c>
      <c r="F47" s="188"/>
      <c r="G47" s="189"/>
      <c r="H47" s="175">
        <v>24</v>
      </c>
      <c r="I47" s="175"/>
    </row>
    <row r="48" spans="1:9" ht="12.75">
      <c r="A48" s="156">
        <v>25</v>
      </c>
      <c r="B48" s="184" t="s">
        <v>2639</v>
      </c>
      <c r="C48" s="185"/>
      <c r="D48" s="186"/>
      <c r="E48" s="187" t="s">
        <v>2658</v>
      </c>
      <c r="F48" s="188"/>
      <c r="G48" s="189"/>
      <c r="H48" s="175">
        <v>25</v>
      </c>
      <c r="I48" s="175"/>
    </row>
    <row r="49" spans="1:9" ht="12.75">
      <c r="A49" s="156">
        <v>26</v>
      </c>
      <c r="B49" s="184" t="s">
        <v>2639</v>
      </c>
      <c r="C49" s="185"/>
      <c r="D49" s="186"/>
      <c r="E49" s="187" t="s">
        <v>2658</v>
      </c>
      <c r="F49" s="188"/>
      <c r="G49" s="189"/>
      <c r="H49" s="175">
        <v>26</v>
      </c>
      <c r="I49" s="175"/>
    </row>
    <row r="50" spans="1:9" ht="12.75">
      <c r="A50" s="156">
        <v>27</v>
      </c>
      <c r="B50" s="184" t="s">
        <v>2639</v>
      </c>
      <c r="C50" s="185"/>
      <c r="D50" s="186"/>
      <c r="E50" s="187" t="s">
        <v>2658</v>
      </c>
      <c r="F50" s="188"/>
      <c r="G50" s="189"/>
      <c r="H50" s="175">
        <v>27</v>
      </c>
      <c r="I50" s="175"/>
    </row>
    <row r="51" spans="1:9" ht="12.75">
      <c r="A51" s="156">
        <v>28</v>
      </c>
      <c r="B51" s="184" t="s">
        <v>2639</v>
      </c>
      <c r="C51" s="185"/>
      <c r="D51" s="186"/>
      <c r="E51" s="187" t="s">
        <v>2658</v>
      </c>
      <c r="F51" s="188"/>
      <c r="G51" s="189"/>
      <c r="H51" s="175">
        <v>28</v>
      </c>
      <c r="I51" s="175"/>
    </row>
    <row r="52" spans="1:9" ht="12.75">
      <c r="A52" s="156">
        <v>29</v>
      </c>
      <c r="B52" s="184" t="s">
        <v>2639</v>
      </c>
      <c r="C52" s="185"/>
      <c r="D52" s="186"/>
      <c r="E52" s="187" t="s">
        <v>2658</v>
      </c>
      <c r="F52" s="188"/>
      <c r="G52" s="189"/>
      <c r="H52" s="175">
        <v>29</v>
      </c>
      <c r="I52" s="175"/>
    </row>
    <row r="53" spans="1:9" ht="12.75">
      <c r="A53" s="156">
        <v>30</v>
      </c>
      <c r="B53" s="184" t="s">
        <v>2639</v>
      </c>
      <c r="C53" s="185"/>
      <c r="D53" s="186"/>
      <c r="E53" s="187" t="s">
        <v>2658</v>
      </c>
      <c r="F53" s="188"/>
      <c r="G53" s="189"/>
      <c r="H53" s="175">
        <v>30</v>
      </c>
      <c r="I53" s="175"/>
    </row>
    <row r="54" spans="1:9" ht="12.75">
      <c r="A54" s="156">
        <v>31</v>
      </c>
      <c r="B54" s="184" t="s">
        <v>2639</v>
      </c>
      <c r="C54" s="185"/>
      <c r="D54" s="186"/>
      <c r="E54" s="187" t="s">
        <v>2658</v>
      </c>
      <c r="F54" s="188"/>
      <c r="G54" s="189"/>
      <c r="H54" s="175">
        <v>31</v>
      </c>
      <c r="I54" s="175"/>
    </row>
    <row r="55" spans="1:9" ht="12.75">
      <c r="A55" s="156">
        <v>32</v>
      </c>
      <c r="B55" s="184" t="s">
        <v>2639</v>
      </c>
      <c r="C55" s="185"/>
      <c r="D55" s="186"/>
      <c r="E55" s="187" t="s">
        <v>2658</v>
      </c>
      <c r="F55" s="188"/>
      <c r="G55" s="189"/>
      <c r="H55" s="175">
        <v>32</v>
      </c>
      <c r="I55" s="175"/>
    </row>
    <row r="56" spans="1:9" ht="12.75">
      <c r="A56" s="156">
        <v>33</v>
      </c>
      <c r="B56" s="184" t="s">
        <v>2639</v>
      </c>
      <c r="C56" s="185"/>
      <c r="D56" s="186"/>
      <c r="E56" s="187" t="s">
        <v>2658</v>
      </c>
      <c r="F56" s="188"/>
      <c r="G56" s="189"/>
      <c r="H56" s="175">
        <v>33</v>
      </c>
      <c r="I56" s="175"/>
    </row>
    <row r="57" spans="1:9" ht="12.75">
      <c r="A57" s="156">
        <v>34</v>
      </c>
      <c r="B57" s="184" t="s">
        <v>2639</v>
      </c>
      <c r="C57" s="185"/>
      <c r="D57" s="186"/>
      <c r="E57" s="187" t="s">
        <v>2658</v>
      </c>
      <c r="F57" s="188"/>
      <c r="G57" s="189"/>
      <c r="H57" s="175">
        <v>34</v>
      </c>
      <c r="I57" s="175"/>
    </row>
    <row r="58" spans="1:9" ht="12.75">
      <c r="A58" s="156">
        <v>35</v>
      </c>
      <c r="B58" s="184" t="s">
        <v>2639</v>
      </c>
      <c r="C58" s="185"/>
      <c r="D58" s="186"/>
      <c r="E58" s="187" t="s">
        <v>2658</v>
      </c>
      <c r="F58" s="188"/>
      <c r="G58" s="189"/>
      <c r="H58" s="175">
        <v>35</v>
      </c>
      <c r="I58" s="175"/>
    </row>
    <row r="59" spans="1:9" ht="12.75">
      <c r="A59" s="156">
        <v>36</v>
      </c>
      <c r="B59" s="184" t="s">
        <v>2639</v>
      </c>
      <c r="C59" s="185"/>
      <c r="D59" s="186"/>
      <c r="E59" s="187" t="s">
        <v>2658</v>
      </c>
      <c r="F59" s="188"/>
      <c r="G59" s="189"/>
      <c r="H59" s="175">
        <v>36</v>
      </c>
      <c r="I59" s="175"/>
    </row>
    <row r="60" spans="1:9" ht="12.75">
      <c r="A60" s="156">
        <v>37</v>
      </c>
      <c r="B60" s="184" t="s">
        <v>2639</v>
      </c>
      <c r="C60" s="185"/>
      <c r="D60" s="186"/>
      <c r="E60" s="187" t="s">
        <v>2658</v>
      </c>
      <c r="F60" s="188"/>
      <c r="G60" s="189"/>
      <c r="H60" s="175">
        <v>37</v>
      </c>
      <c r="I60" s="175"/>
    </row>
    <row r="61" spans="1:9" ht="12.75">
      <c r="A61" s="156">
        <v>38</v>
      </c>
      <c r="B61" s="184" t="s">
        <v>2639</v>
      </c>
      <c r="C61" s="185"/>
      <c r="D61" s="186"/>
      <c r="E61" s="187" t="s">
        <v>2658</v>
      </c>
      <c r="F61" s="188"/>
      <c r="G61" s="189"/>
      <c r="H61" s="175">
        <v>38</v>
      </c>
      <c r="I61" s="175"/>
    </row>
    <row r="62" spans="1:9" ht="12.75">
      <c r="A62" s="156">
        <v>39</v>
      </c>
      <c r="B62" s="184" t="s">
        <v>2639</v>
      </c>
      <c r="C62" s="185"/>
      <c r="D62" s="186"/>
      <c r="E62" s="187" t="s">
        <v>2658</v>
      </c>
      <c r="F62" s="188"/>
      <c r="G62" s="189"/>
      <c r="H62" s="175">
        <v>39</v>
      </c>
      <c r="I62" s="175"/>
    </row>
    <row r="63" spans="1:9" ht="12.75">
      <c r="A63" s="156">
        <v>40</v>
      </c>
      <c r="B63" s="184" t="s">
        <v>2639</v>
      </c>
      <c r="C63" s="185"/>
      <c r="D63" s="186"/>
      <c r="E63" s="187" t="s">
        <v>2658</v>
      </c>
      <c r="F63" s="188"/>
      <c r="G63" s="189"/>
      <c r="H63" s="175">
        <v>40</v>
      </c>
      <c r="I63" s="175"/>
    </row>
    <row r="64" spans="1:9" ht="12.75">
      <c r="A64" s="156">
        <v>41</v>
      </c>
      <c r="B64" s="184" t="s">
        <v>2639</v>
      </c>
      <c r="C64" s="185"/>
      <c r="D64" s="186"/>
      <c r="E64" s="187" t="s">
        <v>2658</v>
      </c>
      <c r="F64" s="188"/>
      <c r="G64" s="189"/>
      <c r="H64" s="175">
        <v>41</v>
      </c>
      <c r="I64" s="175"/>
    </row>
    <row r="65" spans="1:9" ht="12.75">
      <c r="A65" s="156">
        <v>42</v>
      </c>
      <c r="B65" s="184" t="s">
        <v>2639</v>
      </c>
      <c r="C65" s="185"/>
      <c r="D65" s="186"/>
      <c r="E65" s="187" t="s">
        <v>2658</v>
      </c>
      <c r="F65" s="188"/>
      <c r="G65" s="189"/>
      <c r="H65" s="175">
        <v>42</v>
      </c>
      <c r="I65" s="175"/>
    </row>
    <row r="66" spans="1:9" ht="12.75">
      <c r="A66" s="156">
        <v>43</v>
      </c>
      <c r="B66" s="184" t="s">
        <v>2639</v>
      </c>
      <c r="C66" s="185"/>
      <c r="D66" s="186"/>
      <c r="E66" s="187" t="s">
        <v>2658</v>
      </c>
      <c r="F66" s="188"/>
      <c r="G66" s="189"/>
      <c r="H66" s="175">
        <v>43</v>
      </c>
      <c r="I66" s="175"/>
    </row>
    <row r="67" spans="1:9" ht="12.75">
      <c r="A67" s="156">
        <v>44</v>
      </c>
      <c r="B67" s="184" t="s">
        <v>2639</v>
      </c>
      <c r="C67" s="185"/>
      <c r="D67" s="186"/>
      <c r="E67" s="187" t="s">
        <v>2658</v>
      </c>
      <c r="F67" s="188"/>
      <c r="G67" s="189"/>
      <c r="H67" s="175">
        <v>44</v>
      </c>
      <c r="I67" s="175"/>
    </row>
    <row r="68" spans="1:9" ht="12.75">
      <c r="A68" s="156">
        <v>45</v>
      </c>
      <c r="B68" s="184" t="s">
        <v>2639</v>
      </c>
      <c r="C68" s="185"/>
      <c r="D68" s="186"/>
      <c r="E68" s="187" t="s">
        <v>2658</v>
      </c>
      <c r="F68" s="188"/>
      <c r="G68" s="189"/>
      <c r="H68" s="175">
        <v>45</v>
      </c>
      <c r="I68" s="175"/>
    </row>
    <row r="69" spans="1:9" ht="12.75">
      <c r="A69" s="156">
        <v>46</v>
      </c>
      <c r="B69" s="184" t="s">
        <v>2639</v>
      </c>
      <c r="C69" s="185"/>
      <c r="D69" s="186"/>
      <c r="E69" s="187" t="s">
        <v>2658</v>
      </c>
      <c r="F69" s="188"/>
      <c r="G69" s="189"/>
      <c r="H69" s="175">
        <v>46</v>
      </c>
      <c r="I69" s="175"/>
    </row>
    <row r="70" spans="1:9" ht="12.75">
      <c r="A70" s="156">
        <v>47</v>
      </c>
      <c r="B70" s="184" t="s">
        <v>2639</v>
      </c>
      <c r="C70" s="185"/>
      <c r="D70" s="186"/>
      <c r="E70" s="187" t="s">
        <v>2658</v>
      </c>
      <c r="F70" s="188"/>
      <c r="G70" s="189"/>
      <c r="H70" s="175">
        <v>47</v>
      </c>
      <c r="I70" s="175"/>
    </row>
    <row r="71" spans="1:9" ht="12.75">
      <c r="A71" s="156">
        <v>48</v>
      </c>
      <c r="B71" s="184" t="s">
        <v>2639</v>
      </c>
      <c r="C71" s="185"/>
      <c r="D71" s="186"/>
      <c r="E71" s="187" t="s">
        <v>2658</v>
      </c>
      <c r="F71" s="188"/>
      <c r="G71" s="189"/>
      <c r="H71" s="175">
        <v>48</v>
      </c>
      <c r="I71" s="175"/>
    </row>
    <row r="72" spans="1:9" ht="12.75">
      <c r="A72" s="156">
        <v>49</v>
      </c>
      <c r="B72" s="184" t="s">
        <v>2639</v>
      </c>
      <c r="C72" s="185"/>
      <c r="D72" s="186"/>
      <c r="E72" s="187" t="s">
        <v>2658</v>
      </c>
      <c r="F72" s="188"/>
      <c r="G72" s="189"/>
      <c r="H72" s="175">
        <v>49</v>
      </c>
      <c r="I72" s="175"/>
    </row>
    <row r="73" spans="1:9" ht="12.75">
      <c r="A73" s="156">
        <v>50</v>
      </c>
      <c r="B73" s="184" t="s">
        <v>2639</v>
      </c>
      <c r="C73" s="185"/>
      <c r="D73" s="186"/>
      <c r="E73" s="187" t="s">
        <v>2658</v>
      </c>
      <c r="F73" s="188"/>
      <c r="G73" s="189"/>
      <c r="H73" s="175">
        <v>50</v>
      </c>
      <c r="I73" s="175"/>
    </row>
    <row r="74" spans="1:9" ht="12.75">
      <c r="A74" s="156">
        <v>51</v>
      </c>
      <c r="B74" s="184" t="s">
        <v>2639</v>
      </c>
      <c r="C74" s="185"/>
      <c r="D74" s="186"/>
      <c r="E74" s="187" t="s">
        <v>2658</v>
      </c>
      <c r="F74" s="188"/>
      <c r="G74" s="189"/>
      <c r="H74" s="175">
        <v>51</v>
      </c>
      <c r="I74" s="175"/>
    </row>
    <row r="75" spans="1:9" ht="12.75">
      <c r="A75" s="156">
        <v>52</v>
      </c>
      <c r="B75" s="184" t="s">
        <v>2639</v>
      </c>
      <c r="C75" s="185"/>
      <c r="D75" s="186"/>
      <c r="E75" s="187" t="s">
        <v>2658</v>
      </c>
      <c r="F75" s="188"/>
      <c r="G75" s="189"/>
      <c r="H75" s="175">
        <v>52</v>
      </c>
      <c r="I75" s="175"/>
    </row>
    <row r="76" spans="1:9" ht="12.75">
      <c r="A76" s="156">
        <v>53</v>
      </c>
      <c r="B76" s="184" t="s">
        <v>2639</v>
      </c>
      <c r="C76" s="185"/>
      <c r="D76" s="186"/>
      <c r="E76" s="187" t="s">
        <v>2658</v>
      </c>
      <c r="F76" s="188"/>
      <c r="G76" s="189"/>
      <c r="H76" s="175">
        <v>53</v>
      </c>
      <c r="I76" s="175"/>
    </row>
    <row r="77" spans="1:9" ht="12.75">
      <c r="A77" s="156">
        <v>54</v>
      </c>
      <c r="B77" s="184" t="s">
        <v>2639</v>
      </c>
      <c r="C77" s="185"/>
      <c r="D77" s="186"/>
      <c r="E77" s="187" t="s">
        <v>2658</v>
      </c>
      <c r="F77" s="188"/>
      <c r="G77" s="189"/>
      <c r="H77" s="175">
        <v>54</v>
      </c>
      <c r="I77" s="175"/>
    </row>
    <row r="78" spans="1:9" ht="12.75">
      <c r="A78" s="156">
        <v>55</v>
      </c>
      <c r="B78" s="184" t="s">
        <v>2639</v>
      </c>
      <c r="C78" s="185"/>
      <c r="D78" s="186"/>
      <c r="E78" s="187" t="s">
        <v>2658</v>
      </c>
      <c r="F78" s="188"/>
      <c r="G78" s="189"/>
      <c r="H78" s="175">
        <v>55</v>
      </c>
      <c r="I78" s="175"/>
    </row>
    <row r="79" spans="1:9" ht="12.75">
      <c r="A79" s="156">
        <v>56</v>
      </c>
      <c r="B79" s="184" t="s">
        <v>2639</v>
      </c>
      <c r="C79" s="185"/>
      <c r="D79" s="186"/>
      <c r="E79" s="187" t="s">
        <v>2658</v>
      </c>
      <c r="F79" s="188"/>
      <c r="G79" s="189"/>
      <c r="H79" s="175">
        <v>56</v>
      </c>
      <c r="I79" s="175"/>
    </row>
    <row r="80" spans="1:9" ht="12.75">
      <c r="A80" s="156">
        <v>57</v>
      </c>
      <c r="B80" s="184" t="s">
        <v>2639</v>
      </c>
      <c r="C80" s="185"/>
      <c r="D80" s="186"/>
      <c r="E80" s="187" t="s">
        <v>2658</v>
      </c>
      <c r="F80" s="188"/>
      <c r="G80" s="189"/>
      <c r="H80" s="175">
        <v>57</v>
      </c>
      <c r="I80" s="175"/>
    </row>
    <row r="81" spans="1:9" ht="12.75">
      <c r="A81" s="156">
        <v>58</v>
      </c>
      <c r="B81" s="184" t="s">
        <v>2639</v>
      </c>
      <c r="C81" s="185"/>
      <c r="D81" s="186"/>
      <c r="E81" s="187" t="s">
        <v>2658</v>
      </c>
      <c r="F81" s="188"/>
      <c r="G81" s="189"/>
      <c r="H81" s="175">
        <v>58</v>
      </c>
      <c r="I81" s="175"/>
    </row>
    <row r="82" spans="1:9" ht="12.75">
      <c r="A82" s="156">
        <v>59</v>
      </c>
      <c r="B82" s="184" t="s">
        <v>2639</v>
      </c>
      <c r="C82" s="185"/>
      <c r="D82" s="186"/>
      <c r="E82" s="187" t="s">
        <v>2658</v>
      </c>
      <c r="F82" s="188"/>
      <c r="G82" s="189"/>
      <c r="H82" s="175">
        <v>59</v>
      </c>
      <c r="I82" s="175"/>
    </row>
    <row r="83" spans="1:9" ht="12.75">
      <c r="A83" s="156">
        <v>60</v>
      </c>
      <c r="B83" s="184" t="s">
        <v>2639</v>
      </c>
      <c r="C83" s="185"/>
      <c r="D83" s="186"/>
      <c r="E83" s="187" t="s">
        <v>2658</v>
      </c>
      <c r="F83" s="188"/>
      <c r="G83" s="189"/>
      <c r="H83" s="175">
        <v>60</v>
      </c>
      <c r="I83" s="175"/>
    </row>
    <row r="84" spans="1:9" ht="12.75">
      <c r="A84" s="156">
        <v>61</v>
      </c>
      <c r="B84" s="184" t="s">
        <v>2639</v>
      </c>
      <c r="C84" s="185"/>
      <c r="D84" s="186"/>
      <c r="E84" s="187" t="s">
        <v>2658</v>
      </c>
      <c r="F84" s="188"/>
      <c r="G84" s="189"/>
      <c r="H84" s="175">
        <v>61</v>
      </c>
      <c r="I84" s="175"/>
    </row>
    <row r="85" spans="1:9" ht="12.75">
      <c r="A85" s="156">
        <v>62</v>
      </c>
      <c r="B85" s="184" t="s">
        <v>2639</v>
      </c>
      <c r="C85" s="185"/>
      <c r="D85" s="186"/>
      <c r="E85" s="187" t="s">
        <v>2658</v>
      </c>
      <c r="F85" s="188"/>
      <c r="G85" s="189"/>
      <c r="H85" s="175">
        <v>62</v>
      </c>
      <c r="I85" s="175"/>
    </row>
    <row r="86" spans="1:9" ht="12.75">
      <c r="A86" s="156">
        <v>63</v>
      </c>
      <c r="B86" s="184" t="s">
        <v>2639</v>
      </c>
      <c r="C86" s="185"/>
      <c r="D86" s="186"/>
      <c r="E86" s="187" t="s">
        <v>2658</v>
      </c>
      <c r="F86" s="188"/>
      <c r="G86" s="189"/>
      <c r="H86" s="175">
        <v>63</v>
      </c>
      <c r="I86" s="175"/>
    </row>
    <row r="87" spans="1:9" ht="12.75">
      <c r="A87" s="156">
        <v>64</v>
      </c>
      <c r="B87" s="184" t="s">
        <v>2639</v>
      </c>
      <c r="C87" s="185"/>
      <c r="D87" s="186"/>
      <c r="E87" s="187" t="s">
        <v>2658</v>
      </c>
      <c r="F87" s="188"/>
      <c r="G87" s="189"/>
      <c r="H87" s="175">
        <v>64</v>
      </c>
      <c r="I87" s="175"/>
    </row>
    <row r="88" spans="1:9" ht="12.75">
      <c r="A88" s="156">
        <v>65</v>
      </c>
      <c r="B88" s="184" t="s">
        <v>2639</v>
      </c>
      <c r="C88" s="185"/>
      <c r="D88" s="186"/>
      <c r="E88" s="187" t="s">
        <v>2658</v>
      </c>
      <c r="F88" s="188"/>
      <c r="G88" s="189"/>
      <c r="H88" s="175">
        <v>65</v>
      </c>
      <c r="I88" s="175"/>
    </row>
    <row r="89" spans="1:9" ht="12.75">
      <c r="A89" s="156">
        <v>66</v>
      </c>
      <c r="B89" s="184" t="s">
        <v>2639</v>
      </c>
      <c r="C89" s="185"/>
      <c r="D89" s="186"/>
      <c r="E89" s="187" t="s">
        <v>2658</v>
      </c>
      <c r="F89" s="188"/>
      <c r="G89" s="189"/>
      <c r="H89" s="175">
        <v>66</v>
      </c>
      <c r="I89" s="175"/>
    </row>
    <row r="90" spans="1:9" ht="12.75">
      <c r="A90" s="156">
        <v>67</v>
      </c>
      <c r="B90" s="184" t="s">
        <v>2639</v>
      </c>
      <c r="C90" s="185"/>
      <c r="D90" s="186"/>
      <c r="E90" s="187" t="s">
        <v>2658</v>
      </c>
      <c r="F90" s="188"/>
      <c r="G90" s="189"/>
      <c r="H90" s="175">
        <v>67</v>
      </c>
      <c r="I90" s="175"/>
    </row>
    <row r="91" spans="1:9" ht="12.75">
      <c r="A91" s="156">
        <v>68</v>
      </c>
      <c r="B91" s="184" t="s">
        <v>2639</v>
      </c>
      <c r="C91" s="185"/>
      <c r="D91" s="186"/>
      <c r="E91" s="187" t="s">
        <v>2658</v>
      </c>
      <c r="F91" s="188"/>
      <c r="G91" s="189"/>
      <c r="H91" s="175">
        <v>68</v>
      </c>
      <c r="I91" s="175"/>
    </row>
    <row r="92" spans="1:9" ht="12.75">
      <c r="A92" s="156">
        <v>69</v>
      </c>
      <c r="B92" s="184" t="s">
        <v>2639</v>
      </c>
      <c r="C92" s="185"/>
      <c r="D92" s="186"/>
      <c r="E92" s="187" t="s">
        <v>2658</v>
      </c>
      <c r="F92" s="188"/>
      <c r="G92" s="189"/>
      <c r="H92" s="175">
        <v>69</v>
      </c>
      <c r="I92" s="175"/>
    </row>
    <row r="93" spans="1:9" ht="12.75">
      <c r="A93" s="156">
        <v>70</v>
      </c>
      <c r="B93" s="184" t="s">
        <v>2639</v>
      </c>
      <c r="C93" s="185"/>
      <c r="D93" s="186"/>
      <c r="E93" s="187" t="s">
        <v>2658</v>
      </c>
      <c r="F93" s="188"/>
      <c r="G93" s="189"/>
      <c r="H93" s="175">
        <v>70</v>
      </c>
      <c r="I93" s="175"/>
    </row>
    <row r="94" spans="1:9" ht="12.75">
      <c r="A94" s="156">
        <v>71</v>
      </c>
      <c r="B94" s="184" t="s">
        <v>2639</v>
      </c>
      <c r="C94" s="185"/>
      <c r="D94" s="186"/>
      <c r="E94" s="187" t="s">
        <v>2658</v>
      </c>
      <c r="F94" s="188"/>
      <c r="G94" s="189"/>
      <c r="H94" s="175">
        <v>71</v>
      </c>
      <c r="I94" s="175"/>
    </row>
    <row r="95" spans="1:9" ht="12.75">
      <c r="A95" s="156">
        <v>72</v>
      </c>
      <c r="B95" s="184" t="s">
        <v>2639</v>
      </c>
      <c r="C95" s="185"/>
      <c r="D95" s="186"/>
      <c r="E95" s="187" t="s">
        <v>2658</v>
      </c>
      <c r="F95" s="188"/>
      <c r="G95" s="189"/>
      <c r="H95" s="175">
        <v>72</v>
      </c>
      <c r="I95" s="175"/>
    </row>
    <row r="96" spans="1:9" ht="12.75">
      <c r="A96" s="156">
        <v>73</v>
      </c>
      <c r="B96" s="184" t="s">
        <v>2639</v>
      </c>
      <c r="C96" s="185"/>
      <c r="D96" s="186"/>
      <c r="E96" s="187" t="s">
        <v>2658</v>
      </c>
      <c r="F96" s="188"/>
      <c r="G96" s="189"/>
      <c r="H96" s="175">
        <v>73</v>
      </c>
      <c r="I96" s="175"/>
    </row>
    <row r="97" spans="1:9" ht="12.75">
      <c r="A97" s="156">
        <v>74</v>
      </c>
      <c r="B97" s="184" t="s">
        <v>2639</v>
      </c>
      <c r="C97" s="185"/>
      <c r="D97" s="186"/>
      <c r="E97" s="187" t="s">
        <v>2658</v>
      </c>
      <c r="F97" s="188"/>
      <c r="G97" s="189"/>
      <c r="H97" s="175">
        <v>74</v>
      </c>
      <c r="I97" s="175"/>
    </row>
    <row r="98" spans="1:9" ht="12.75">
      <c r="A98" s="156">
        <v>75</v>
      </c>
      <c r="B98" s="184" t="s">
        <v>2639</v>
      </c>
      <c r="C98" s="185"/>
      <c r="D98" s="186"/>
      <c r="E98" s="187" t="s">
        <v>2658</v>
      </c>
      <c r="F98" s="188"/>
      <c r="G98" s="189"/>
      <c r="H98" s="175">
        <v>75</v>
      </c>
      <c r="I98" s="175"/>
    </row>
    <row r="99" spans="1:9" ht="12.75">
      <c r="A99" s="156">
        <v>76</v>
      </c>
      <c r="B99" s="184" t="s">
        <v>2639</v>
      </c>
      <c r="C99" s="185"/>
      <c r="D99" s="186"/>
      <c r="E99" s="187" t="s">
        <v>2658</v>
      </c>
      <c r="F99" s="188"/>
      <c r="G99" s="189"/>
      <c r="H99" s="175">
        <v>76</v>
      </c>
      <c r="I99" s="175"/>
    </row>
    <row r="100" spans="1:9" ht="12.75">
      <c r="A100" s="156">
        <v>77</v>
      </c>
      <c r="B100" s="184" t="s">
        <v>2639</v>
      </c>
      <c r="C100" s="185"/>
      <c r="D100" s="186"/>
      <c r="E100" s="187" t="s">
        <v>2658</v>
      </c>
      <c r="F100" s="188"/>
      <c r="G100" s="189"/>
      <c r="H100" s="175">
        <v>77</v>
      </c>
      <c r="I100" s="175"/>
    </row>
    <row r="101" spans="1:9" ht="12.75">
      <c r="A101" s="156">
        <v>78</v>
      </c>
      <c r="B101" s="184" t="s">
        <v>2639</v>
      </c>
      <c r="C101" s="185"/>
      <c r="D101" s="186"/>
      <c r="E101" s="187" t="s">
        <v>2658</v>
      </c>
      <c r="F101" s="188"/>
      <c r="G101" s="189"/>
      <c r="H101" s="175">
        <v>78</v>
      </c>
      <c r="I101" s="175"/>
    </row>
    <row r="102" spans="1:9" ht="12.75">
      <c r="A102" s="156">
        <v>79</v>
      </c>
      <c r="B102" s="184" t="s">
        <v>2639</v>
      </c>
      <c r="C102" s="185"/>
      <c r="D102" s="186"/>
      <c r="E102" s="187" t="s">
        <v>2658</v>
      </c>
      <c r="F102" s="188"/>
      <c r="G102" s="189"/>
      <c r="H102" s="175">
        <v>79</v>
      </c>
      <c r="I102" s="175"/>
    </row>
    <row r="103" spans="1:9" ht="12.75">
      <c r="A103" s="156">
        <v>80</v>
      </c>
      <c r="B103" s="184" t="s">
        <v>2639</v>
      </c>
      <c r="C103" s="185"/>
      <c r="D103" s="186"/>
      <c r="E103" s="187" t="s">
        <v>2658</v>
      </c>
      <c r="F103" s="188"/>
      <c r="G103" s="189"/>
      <c r="H103" s="175">
        <v>80</v>
      </c>
      <c r="I103" s="175"/>
    </row>
    <row r="104" spans="1:9" ht="12.75">
      <c r="A104" s="156">
        <v>81</v>
      </c>
      <c r="B104" s="184" t="s">
        <v>2639</v>
      </c>
      <c r="C104" s="185"/>
      <c r="D104" s="186"/>
      <c r="E104" s="187" t="s">
        <v>2658</v>
      </c>
      <c r="F104" s="188"/>
      <c r="G104" s="189"/>
      <c r="H104" s="175">
        <v>81</v>
      </c>
      <c r="I104" s="175"/>
    </row>
    <row r="105" spans="1:9" ht="12.75">
      <c r="A105" s="156">
        <v>82</v>
      </c>
      <c r="B105" s="184" t="s">
        <v>2639</v>
      </c>
      <c r="C105" s="185"/>
      <c r="D105" s="186"/>
      <c r="E105" s="187" t="s">
        <v>2658</v>
      </c>
      <c r="F105" s="188"/>
      <c r="G105" s="189"/>
      <c r="H105" s="175">
        <v>82</v>
      </c>
      <c r="I105" s="175"/>
    </row>
    <row r="106" spans="1:9" ht="12.75">
      <c r="A106" s="156">
        <v>83</v>
      </c>
      <c r="B106" s="184" t="s">
        <v>2639</v>
      </c>
      <c r="C106" s="185"/>
      <c r="D106" s="186"/>
      <c r="E106" s="187" t="s">
        <v>2658</v>
      </c>
      <c r="F106" s="188"/>
      <c r="G106" s="189"/>
      <c r="H106" s="175">
        <v>83</v>
      </c>
      <c r="I106" s="175"/>
    </row>
    <row r="107" spans="1:9" ht="12.75">
      <c r="A107" s="156">
        <v>84</v>
      </c>
      <c r="B107" s="184" t="s">
        <v>2639</v>
      </c>
      <c r="C107" s="185"/>
      <c r="D107" s="186"/>
      <c r="E107" s="187" t="s">
        <v>2658</v>
      </c>
      <c r="F107" s="188"/>
      <c r="G107" s="189"/>
      <c r="H107" s="175">
        <v>84</v>
      </c>
      <c r="I107" s="175"/>
    </row>
    <row r="108" spans="1:9" ht="12.75">
      <c r="A108" s="156">
        <v>85</v>
      </c>
      <c r="B108" s="184" t="s">
        <v>2639</v>
      </c>
      <c r="C108" s="185"/>
      <c r="D108" s="186"/>
      <c r="E108" s="187" t="s">
        <v>2658</v>
      </c>
      <c r="F108" s="188"/>
      <c r="G108" s="189"/>
      <c r="H108" s="175">
        <v>85</v>
      </c>
      <c r="I108" s="175"/>
    </row>
    <row r="109" spans="1:9" ht="12.75">
      <c r="A109" s="156">
        <v>86</v>
      </c>
      <c r="B109" s="184" t="s">
        <v>2639</v>
      </c>
      <c r="C109" s="185"/>
      <c r="D109" s="186"/>
      <c r="E109" s="187" t="s">
        <v>2658</v>
      </c>
      <c r="F109" s="188"/>
      <c r="G109" s="189"/>
      <c r="H109" s="175">
        <v>86</v>
      </c>
      <c r="I109" s="175"/>
    </row>
    <row r="110" spans="1:9" ht="12.75">
      <c r="A110" s="156">
        <v>87</v>
      </c>
      <c r="B110" s="184" t="s">
        <v>2639</v>
      </c>
      <c r="C110" s="185"/>
      <c r="D110" s="186"/>
      <c r="E110" s="187" t="s">
        <v>2658</v>
      </c>
      <c r="F110" s="188"/>
      <c r="G110" s="189"/>
      <c r="H110" s="175">
        <v>87</v>
      </c>
      <c r="I110" s="175"/>
    </row>
    <row r="111" spans="1:9" ht="12.75">
      <c r="A111" s="156">
        <v>88</v>
      </c>
      <c r="B111" s="184" t="s">
        <v>2639</v>
      </c>
      <c r="C111" s="185"/>
      <c r="D111" s="186"/>
      <c r="E111" s="187" t="s">
        <v>2658</v>
      </c>
      <c r="F111" s="188"/>
      <c r="G111" s="189"/>
      <c r="H111" s="175">
        <v>88</v>
      </c>
      <c r="I111" s="175"/>
    </row>
    <row r="112" spans="1:9" ht="12.75">
      <c r="A112" s="156">
        <v>89</v>
      </c>
      <c r="B112" s="184" t="s">
        <v>2639</v>
      </c>
      <c r="C112" s="185"/>
      <c r="D112" s="186"/>
      <c r="E112" s="187" t="s">
        <v>2658</v>
      </c>
      <c r="F112" s="188"/>
      <c r="G112" s="189"/>
      <c r="H112" s="175">
        <v>89</v>
      </c>
      <c r="I112" s="175"/>
    </row>
    <row r="113" spans="1:9" ht="12.75">
      <c r="A113" s="156">
        <v>90</v>
      </c>
      <c r="B113" s="184" t="s">
        <v>2639</v>
      </c>
      <c r="C113" s="185"/>
      <c r="D113" s="186"/>
      <c r="E113" s="187" t="s">
        <v>2658</v>
      </c>
      <c r="F113" s="188"/>
      <c r="G113" s="189"/>
      <c r="H113" s="175">
        <v>90</v>
      </c>
      <c r="I113" s="175"/>
    </row>
    <row r="114" spans="1:9" ht="12.75">
      <c r="A114" s="156">
        <v>91</v>
      </c>
      <c r="B114" s="184" t="s">
        <v>2639</v>
      </c>
      <c r="C114" s="185"/>
      <c r="D114" s="186"/>
      <c r="E114" s="187" t="s">
        <v>2658</v>
      </c>
      <c r="F114" s="188"/>
      <c r="G114" s="189"/>
      <c r="H114" s="175">
        <v>91</v>
      </c>
      <c r="I114" s="175"/>
    </row>
    <row r="115" spans="1:9" ht="12.75">
      <c r="A115" s="156">
        <v>92</v>
      </c>
      <c r="B115" s="184" t="s">
        <v>2639</v>
      </c>
      <c r="C115" s="185"/>
      <c r="D115" s="186"/>
      <c r="E115" s="187" t="s">
        <v>2658</v>
      </c>
      <c r="F115" s="188"/>
      <c r="G115" s="189"/>
      <c r="H115" s="175">
        <v>92</v>
      </c>
      <c r="I115" s="175"/>
    </row>
    <row r="116" spans="1:9" ht="12.75">
      <c r="A116" s="156">
        <v>93</v>
      </c>
      <c r="B116" s="184" t="s">
        <v>2639</v>
      </c>
      <c r="C116" s="185"/>
      <c r="D116" s="186"/>
      <c r="E116" s="187" t="s">
        <v>2658</v>
      </c>
      <c r="F116" s="188"/>
      <c r="G116" s="189"/>
      <c r="H116" s="175">
        <v>93</v>
      </c>
      <c r="I116" s="175"/>
    </row>
    <row r="117" spans="1:9" ht="12.75">
      <c r="A117" s="156">
        <v>94</v>
      </c>
      <c r="B117" s="184" t="s">
        <v>2639</v>
      </c>
      <c r="C117" s="185"/>
      <c r="D117" s="186"/>
      <c r="E117" s="187" t="s">
        <v>2658</v>
      </c>
      <c r="F117" s="188"/>
      <c r="G117" s="189"/>
      <c r="H117" s="175">
        <v>94</v>
      </c>
      <c r="I117" s="175"/>
    </row>
    <row r="118" spans="1:9" ht="12.75">
      <c r="A118" s="156">
        <v>95</v>
      </c>
      <c r="B118" s="184" t="s">
        <v>2639</v>
      </c>
      <c r="C118" s="185"/>
      <c r="D118" s="186"/>
      <c r="E118" s="187" t="s">
        <v>2658</v>
      </c>
      <c r="F118" s="188"/>
      <c r="G118" s="189"/>
      <c r="H118" s="175">
        <v>95</v>
      </c>
      <c r="I118" s="175"/>
    </row>
    <row r="119" spans="1:9" ht="12.75">
      <c r="A119" s="156">
        <v>96</v>
      </c>
      <c r="B119" s="184" t="s">
        <v>2639</v>
      </c>
      <c r="C119" s="185"/>
      <c r="D119" s="186"/>
      <c r="E119" s="187" t="s">
        <v>2658</v>
      </c>
      <c r="F119" s="188"/>
      <c r="G119" s="189"/>
      <c r="H119" s="175">
        <v>96</v>
      </c>
      <c r="I119" s="175"/>
    </row>
    <row r="120" spans="1:9" ht="12.75">
      <c r="A120" s="156">
        <v>97</v>
      </c>
      <c r="B120" s="184" t="s">
        <v>2639</v>
      </c>
      <c r="C120" s="185"/>
      <c r="D120" s="186"/>
      <c r="E120" s="187" t="s">
        <v>2658</v>
      </c>
      <c r="F120" s="188"/>
      <c r="G120" s="189"/>
      <c r="H120" s="175">
        <v>97</v>
      </c>
      <c r="I120" s="175"/>
    </row>
    <row r="121" spans="1:9" ht="12.75">
      <c r="A121" s="156">
        <v>98</v>
      </c>
      <c r="B121" s="184" t="s">
        <v>2639</v>
      </c>
      <c r="C121" s="185"/>
      <c r="D121" s="186"/>
      <c r="E121" s="187" t="s">
        <v>2658</v>
      </c>
      <c r="F121" s="188"/>
      <c r="G121" s="189"/>
      <c r="H121" s="175">
        <v>98</v>
      </c>
      <c r="I121" s="175"/>
    </row>
    <row r="122" spans="1:9" ht="12.75">
      <c r="A122" s="156">
        <v>99</v>
      </c>
      <c r="B122" s="184" t="s">
        <v>2639</v>
      </c>
      <c r="C122" s="185"/>
      <c r="D122" s="186"/>
      <c r="E122" s="187" t="s">
        <v>2658</v>
      </c>
      <c r="F122" s="188"/>
      <c r="G122" s="189"/>
      <c r="H122" s="175">
        <v>99</v>
      </c>
      <c r="I122" s="175"/>
    </row>
    <row r="123" spans="1:9" ht="12.75">
      <c r="A123" s="156">
        <v>100</v>
      </c>
      <c r="B123" s="184" t="s">
        <v>2639</v>
      </c>
      <c r="C123" s="185"/>
      <c r="D123" s="186"/>
      <c r="E123" s="187" t="s">
        <v>2658</v>
      </c>
      <c r="F123" s="188"/>
      <c r="G123" s="189"/>
      <c r="H123" s="175"/>
      <c r="I123" s="175">
        <v>4944</v>
      </c>
    </row>
    <row r="124" spans="2:9" ht="12.75">
      <c r="B124" s="176"/>
      <c r="C124" s="176"/>
      <c r="D124" s="177"/>
      <c r="E124" s="178"/>
      <c r="F124" s="179" t="s">
        <v>2621</v>
      </c>
      <c r="G124" s="180"/>
      <c r="H124" s="181">
        <f>SUM(H24:H123)</f>
        <v>15544</v>
      </c>
      <c r="I124" s="181">
        <f>SUM(I24:I123)</f>
        <v>15544</v>
      </c>
    </row>
    <row r="125" ht="12.75">
      <c r="H125" s="182">
        <f>IF(H124=I124=FALSE,"No cuadra por "&amp;H124-I124&amp;" pesos","")</f>
      </c>
    </row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spans="7:8" ht="12.75">
      <c r="G139" s="166"/>
      <c r="H139" s="166" t="s">
        <v>2645</v>
      </c>
    </row>
    <row r="140" ht="12.75" hidden="1"/>
    <row r="141" ht="12.75" hidden="1"/>
    <row r="142" ht="12.75" hidden="1"/>
    <row r="143" ht="12.75" hidden="1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</sheetData>
  <sheetProtection/>
  <mergeCells count="207">
    <mergeCell ref="E123:G123"/>
    <mergeCell ref="B4:L4"/>
    <mergeCell ref="E117:G117"/>
    <mergeCell ref="E118:G118"/>
    <mergeCell ref="E119:G119"/>
    <mergeCell ref="E120:G120"/>
    <mergeCell ref="E121:G121"/>
    <mergeCell ref="E122:G122"/>
    <mergeCell ref="E111:G111"/>
    <mergeCell ref="E112:G112"/>
    <mergeCell ref="E113:G113"/>
    <mergeCell ref="E114:G114"/>
    <mergeCell ref="E115:G115"/>
    <mergeCell ref="E116:G116"/>
    <mergeCell ref="E105:G105"/>
    <mergeCell ref="E106:G106"/>
    <mergeCell ref="E107:G107"/>
    <mergeCell ref="E108:G108"/>
    <mergeCell ref="E109:G109"/>
    <mergeCell ref="E110:G110"/>
    <mergeCell ref="B119:D119"/>
    <mergeCell ref="B120:D120"/>
    <mergeCell ref="B121:D121"/>
    <mergeCell ref="B122:D122"/>
    <mergeCell ref="B123:D123"/>
    <mergeCell ref="E100:G100"/>
    <mergeCell ref="E101:G101"/>
    <mergeCell ref="E102:G102"/>
    <mergeCell ref="E103:G103"/>
    <mergeCell ref="E104:G10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E23:G23"/>
    <mergeCell ref="F18:I18"/>
    <mergeCell ref="F11:H11"/>
    <mergeCell ref="F13:I14"/>
    <mergeCell ref="D9:E9"/>
    <mergeCell ref="F6:G7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82:G82"/>
    <mergeCell ref="E83:G83"/>
    <mergeCell ref="E95:G95"/>
    <mergeCell ref="E84:G84"/>
    <mergeCell ref="E85:G85"/>
    <mergeCell ref="E86:G86"/>
    <mergeCell ref="E87:G87"/>
    <mergeCell ref="E88:G88"/>
    <mergeCell ref="E89:G89"/>
    <mergeCell ref="E96:G96"/>
    <mergeCell ref="E97:G97"/>
    <mergeCell ref="E98:G98"/>
    <mergeCell ref="E99:G99"/>
    <mergeCell ref="B100:D100"/>
    <mergeCell ref="E90:G90"/>
    <mergeCell ref="E91:G91"/>
    <mergeCell ref="E92:G92"/>
    <mergeCell ref="E93:G93"/>
    <mergeCell ref="E94:G94"/>
  </mergeCells>
  <dataValidations count="1">
    <dataValidation allowBlank="1" showInputMessage="1" showErrorMessage="1" promptTitle="NO MODIFICAR" prompt="NO MODIFICAR" sqref="B23"/>
  </dataValidations>
  <printOptions/>
  <pageMargins left="0.58" right="0.7" top="0.75" bottom="0.75" header="0.3" footer="0.3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I283"/>
  <sheetViews>
    <sheetView showGridLines="0" showRowColHeaders="0" zoomScalePageLayoutView="0" workbookViewId="0" topLeftCell="A1">
      <selection activeCell="A10" sqref="A10:F10"/>
    </sheetView>
  </sheetViews>
  <sheetFormatPr defaultColWidth="0" defaultRowHeight="12.75"/>
  <cols>
    <col min="1" max="1" width="7.8515625" style="0" customWidth="1"/>
    <col min="2" max="2" width="11.28125" style="0" customWidth="1"/>
    <col min="3" max="3" width="9.57421875" style="0" customWidth="1"/>
    <col min="4" max="4" width="23.28125" style="0" customWidth="1"/>
    <col min="5" max="5" width="10.8515625" style="0" customWidth="1"/>
    <col min="6" max="6" width="45.140625" style="0" bestFit="1" customWidth="1"/>
    <col min="7" max="8" width="11.421875" style="0" customWidth="1"/>
    <col min="9" max="16384" width="0" style="0" hidden="1" customWidth="1"/>
  </cols>
  <sheetData>
    <row r="1" spans="1:9" ht="18">
      <c r="A1" s="227" t="s">
        <v>2623</v>
      </c>
      <c r="B1" s="227"/>
      <c r="C1" s="227"/>
      <c r="D1" s="227"/>
      <c r="E1" s="227"/>
      <c r="F1" s="227"/>
      <c r="G1" s="78"/>
      <c r="H1" s="78"/>
      <c r="I1" s="78"/>
    </row>
    <row r="2" spans="1:9" ht="18">
      <c r="A2" s="227" t="s">
        <v>2624</v>
      </c>
      <c r="B2" s="227"/>
      <c r="C2" s="227"/>
      <c r="D2" s="227"/>
      <c r="E2" s="227"/>
      <c r="F2" s="227"/>
      <c r="G2" s="78"/>
      <c r="H2" s="78"/>
      <c r="I2" s="78"/>
    </row>
    <row r="4" s="79" customFormat="1" ht="15">
      <c r="A4" s="3" t="s">
        <v>2630</v>
      </c>
    </row>
    <row r="5" s="79" customFormat="1" ht="11.25"/>
    <row r="6" s="79" customFormat="1" ht="11.25"/>
    <row r="7" spans="1:6" s="79" customFormat="1" ht="11.25">
      <c r="A7" s="80" t="s">
        <v>2627</v>
      </c>
      <c r="B7" s="80"/>
      <c r="C7" s="80" t="s">
        <v>90</v>
      </c>
      <c r="D7" s="80" t="s">
        <v>2629</v>
      </c>
      <c r="E7" s="80" t="s">
        <v>36</v>
      </c>
      <c r="F7" s="80" t="s">
        <v>26</v>
      </c>
    </row>
    <row r="8" spans="1:6" s="79" customFormat="1" ht="11.25">
      <c r="A8" s="80" t="s">
        <v>2626</v>
      </c>
      <c r="B8" s="80" t="s">
        <v>19</v>
      </c>
      <c r="C8" s="80" t="s">
        <v>2625</v>
      </c>
      <c r="D8" s="80"/>
      <c r="E8" s="80"/>
      <c r="F8" s="80"/>
    </row>
    <row r="9" spans="1:6" s="79" customFormat="1" ht="12.75">
      <c r="A9" s="149">
        <v>18</v>
      </c>
      <c r="B9" s="151">
        <v>42005</v>
      </c>
      <c r="C9" s="149">
        <v>7</v>
      </c>
      <c r="D9" s="149" t="s">
        <v>1002</v>
      </c>
      <c r="E9" s="149">
        <v>10005</v>
      </c>
      <c r="F9" s="149" t="s">
        <v>2642</v>
      </c>
    </row>
    <row r="10" spans="1:6" s="79" customFormat="1" ht="12.75">
      <c r="A10" s="149">
        <v>18</v>
      </c>
      <c r="B10" s="151">
        <v>42005</v>
      </c>
      <c r="C10" s="149">
        <v>7</v>
      </c>
      <c r="D10" s="149" t="s">
        <v>1002</v>
      </c>
      <c r="E10" s="149">
        <v>10005</v>
      </c>
      <c r="F10" s="149" t="s">
        <v>2642</v>
      </c>
    </row>
    <row r="11" spans="1:6" s="79" customFormat="1" ht="12.75">
      <c r="A11" s="76"/>
      <c r="B11" s="81"/>
      <c r="C11" s="76"/>
      <c r="D11" s="76"/>
      <c r="E11" s="76"/>
      <c r="F11" s="76"/>
    </row>
    <row r="12" spans="1:6" s="79" customFormat="1" ht="12.75">
      <c r="A12" s="76"/>
      <c r="B12" s="81"/>
      <c r="C12" s="76"/>
      <c r="D12" s="76"/>
      <c r="E12" s="76"/>
      <c r="F12" s="76"/>
    </row>
    <row r="13" spans="1:6" s="79" customFormat="1" ht="12.75">
      <c r="A13" s="76"/>
      <c r="B13" s="81"/>
      <c r="C13" s="76"/>
      <c r="D13" s="76"/>
      <c r="E13" s="76"/>
      <c r="F13" s="76"/>
    </row>
    <row r="14" spans="1:6" s="79" customFormat="1" ht="12.75">
      <c r="A14" s="76"/>
      <c r="B14" s="81"/>
      <c r="C14" s="76"/>
      <c r="D14" s="76"/>
      <c r="E14" s="76"/>
      <c r="F14" s="76"/>
    </row>
    <row r="15" spans="1:6" s="79" customFormat="1" ht="12.75">
      <c r="A15" s="76"/>
      <c r="B15" s="81"/>
      <c r="C15" s="76"/>
      <c r="D15" s="76"/>
      <c r="E15" s="76"/>
      <c r="F15" s="76"/>
    </row>
    <row r="16" spans="1:6" s="79" customFormat="1" ht="12.75">
      <c r="A16" s="76"/>
      <c r="B16" s="81"/>
      <c r="C16" s="76"/>
      <c r="D16" s="76"/>
      <c r="E16" s="76"/>
      <c r="F16" s="76"/>
    </row>
    <row r="17" spans="1:6" s="79" customFormat="1" ht="12.75">
      <c r="A17" s="76"/>
      <c r="B17" s="81"/>
      <c r="C17" s="76"/>
      <c r="D17" s="76"/>
      <c r="E17" s="76"/>
      <c r="F17" s="76"/>
    </row>
    <row r="18" spans="1:6" s="79" customFormat="1" ht="12.75">
      <c r="A18" s="76"/>
      <c r="B18" s="81"/>
      <c r="C18" s="76"/>
      <c r="D18" s="76"/>
      <c r="E18" s="76"/>
      <c r="F18" s="76"/>
    </row>
    <row r="19" s="79" customFormat="1" ht="11.25">
      <c r="B19" s="82"/>
    </row>
    <row r="20" s="79" customFormat="1" ht="11.25">
      <c r="B20" s="82"/>
    </row>
    <row r="21" s="79" customFormat="1" ht="11.25">
      <c r="B21" s="82"/>
    </row>
    <row r="22" s="79" customFormat="1" ht="11.25">
      <c r="B22" s="82"/>
    </row>
    <row r="23" s="79" customFormat="1" ht="11.25">
      <c r="B23" s="82"/>
    </row>
    <row r="24" s="79" customFormat="1" ht="11.25">
      <c r="B24" s="82"/>
    </row>
    <row r="25" s="79" customFormat="1" ht="11.25">
      <c r="B25" s="82"/>
    </row>
    <row r="26" s="79" customFormat="1" ht="11.25">
      <c r="B26" s="82"/>
    </row>
    <row r="27" s="79" customFormat="1" ht="11.25">
      <c r="B27" s="82"/>
    </row>
    <row r="28" s="79" customFormat="1" ht="11.25">
      <c r="B28" s="82"/>
    </row>
    <row r="29" s="79" customFormat="1" ht="11.25">
      <c r="B29" s="82"/>
    </row>
    <row r="30" s="79" customFormat="1" ht="11.25">
      <c r="B30" s="82"/>
    </row>
    <row r="31" s="79" customFormat="1" ht="11.25">
      <c r="B31" s="82"/>
    </row>
    <row r="32" s="79" customFormat="1" ht="11.25">
      <c r="B32" s="82"/>
    </row>
    <row r="33" s="79" customFormat="1" ht="11.25">
      <c r="B33" s="82"/>
    </row>
    <row r="34" s="79" customFormat="1" ht="11.25">
      <c r="B34" s="82"/>
    </row>
    <row r="35" s="79" customFormat="1" ht="11.25">
      <c r="B35" s="82"/>
    </row>
    <row r="36" s="79" customFormat="1" ht="11.25">
      <c r="B36" s="82"/>
    </row>
    <row r="37" s="79" customFormat="1" ht="11.25">
      <c r="B37" s="82"/>
    </row>
    <row r="38" s="79" customFormat="1" ht="11.25">
      <c r="B38" s="82"/>
    </row>
    <row r="39" s="79" customFormat="1" ht="11.25">
      <c r="B39" s="82"/>
    </row>
    <row r="40" s="79" customFormat="1" ht="11.25">
      <c r="B40" s="82"/>
    </row>
    <row r="41" s="79" customFormat="1" ht="11.25">
      <c r="B41" s="82"/>
    </row>
    <row r="42" s="79" customFormat="1" ht="11.25">
      <c r="B42" s="82"/>
    </row>
    <row r="43" s="79" customFormat="1" ht="11.25">
      <c r="B43" s="82"/>
    </row>
    <row r="44" s="79" customFormat="1" ht="11.25">
      <c r="B44" s="82"/>
    </row>
    <row r="45" s="79" customFormat="1" ht="11.25">
      <c r="B45" s="82"/>
    </row>
    <row r="46" s="79" customFormat="1" ht="11.25">
      <c r="B46" s="82"/>
    </row>
    <row r="47" s="79" customFormat="1" ht="11.25">
      <c r="B47" s="82"/>
    </row>
    <row r="48" s="79" customFormat="1" ht="11.25">
      <c r="B48" s="82"/>
    </row>
    <row r="49" s="79" customFormat="1" ht="11.25">
      <c r="B49" s="82"/>
    </row>
    <row r="50" s="79" customFormat="1" ht="11.25">
      <c r="B50" s="82"/>
    </row>
    <row r="51" s="79" customFormat="1" ht="11.25">
      <c r="B51" s="82"/>
    </row>
    <row r="52" s="79" customFormat="1" ht="11.25">
      <c r="B52" s="82"/>
    </row>
    <row r="53" s="79" customFormat="1" ht="11.25">
      <c r="B53" s="82"/>
    </row>
    <row r="54" s="79" customFormat="1" ht="11.25">
      <c r="B54" s="82"/>
    </row>
    <row r="55" s="79" customFormat="1" ht="11.25">
      <c r="B55" s="82"/>
    </row>
    <row r="56" s="79" customFormat="1" ht="11.25">
      <c r="B56" s="82"/>
    </row>
    <row r="57" s="79" customFormat="1" ht="11.25">
      <c r="B57" s="82"/>
    </row>
    <row r="58" s="79" customFormat="1" ht="11.25">
      <c r="B58" s="82"/>
    </row>
    <row r="59" s="79" customFormat="1" ht="11.25">
      <c r="B59" s="82"/>
    </row>
    <row r="60" s="79" customFormat="1" ht="11.25">
      <c r="B60" s="82"/>
    </row>
    <row r="61" s="79" customFormat="1" ht="11.25">
      <c r="B61" s="82"/>
    </row>
    <row r="62" s="79" customFormat="1" ht="11.25">
      <c r="B62" s="82"/>
    </row>
    <row r="63" s="79" customFormat="1" ht="11.25">
      <c r="B63" s="82"/>
    </row>
    <row r="64" s="79" customFormat="1" ht="11.25">
      <c r="B64" s="82"/>
    </row>
    <row r="65" s="79" customFormat="1" ht="11.25">
      <c r="B65" s="82"/>
    </row>
    <row r="66" s="79" customFormat="1" ht="11.25">
      <c r="B66" s="82"/>
    </row>
    <row r="67" s="79" customFormat="1" ht="11.25">
      <c r="B67" s="82"/>
    </row>
    <row r="68" s="79" customFormat="1" ht="11.25">
      <c r="B68" s="82"/>
    </row>
    <row r="69" s="79" customFormat="1" ht="11.25">
      <c r="B69" s="82"/>
    </row>
    <row r="70" s="79" customFormat="1" ht="11.25">
      <c r="B70" s="82"/>
    </row>
    <row r="71" s="79" customFormat="1" ht="11.25">
      <c r="B71" s="82"/>
    </row>
    <row r="72" s="79" customFormat="1" ht="11.25">
      <c r="B72" s="82"/>
    </row>
    <row r="73" s="79" customFormat="1" ht="11.25">
      <c r="B73" s="82"/>
    </row>
    <row r="74" s="79" customFormat="1" ht="11.25">
      <c r="B74" s="82"/>
    </row>
    <row r="75" s="79" customFormat="1" ht="11.25">
      <c r="B75" s="82"/>
    </row>
    <row r="76" s="79" customFormat="1" ht="11.25">
      <c r="B76" s="82"/>
    </row>
    <row r="77" s="79" customFormat="1" ht="11.25">
      <c r="B77" s="82"/>
    </row>
    <row r="78" s="79" customFormat="1" ht="11.25">
      <c r="B78" s="82"/>
    </row>
    <row r="79" s="79" customFormat="1" ht="11.25">
      <c r="B79" s="82"/>
    </row>
    <row r="80" s="79" customFormat="1" ht="11.25">
      <c r="B80" s="82"/>
    </row>
    <row r="81" s="79" customFormat="1" ht="11.25">
      <c r="B81" s="82"/>
    </row>
    <row r="82" s="79" customFormat="1" ht="11.25">
      <c r="B82" s="82"/>
    </row>
    <row r="83" s="79" customFormat="1" ht="11.25">
      <c r="B83" s="82"/>
    </row>
    <row r="84" s="79" customFormat="1" ht="11.25">
      <c r="B84" s="82"/>
    </row>
    <row r="85" s="79" customFormat="1" ht="11.25">
      <c r="B85" s="82"/>
    </row>
    <row r="86" s="79" customFormat="1" ht="11.25">
      <c r="B86" s="82"/>
    </row>
    <row r="87" s="79" customFormat="1" ht="11.25">
      <c r="B87" s="82"/>
    </row>
    <row r="88" s="79" customFormat="1" ht="11.25">
      <c r="B88" s="82"/>
    </row>
    <row r="89" s="79" customFormat="1" ht="11.25">
      <c r="B89" s="82"/>
    </row>
    <row r="90" s="79" customFormat="1" ht="11.25">
      <c r="B90" s="82"/>
    </row>
    <row r="91" s="79" customFormat="1" ht="11.25">
      <c r="B91" s="82"/>
    </row>
    <row r="92" s="79" customFormat="1" ht="11.25">
      <c r="B92" s="82"/>
    </row>
    <row r="93" s="79" customFormat="1" ht="11.25">
      <c r="B93" s="82"/>
    </row>
    <row r="94" s="79" customFormat="1" ht="11.25">
      <c r="B94" s="82"/>
    </row>
    <row r="95" s="79" customFormat="1" ht="11.25">
      <c r="B95" s="82"/>
    </row>
    <row r="96" s="79" customFormat="1" ht="11.25">
      <c r="B96" s="82"/>
    </row>
    <row r="97" s="79" customFormat="1" ht="11.25">
      <c r="B97" s="82"/>
    </row>
    <row r="98" s="79" customFormat="1" ht="11.25">
      <c r="B98" s="82"/>
    </row>
    <row r="99" s="79" customFormat="1" ht="11.25">
      <c r="B99" s="82"/>
    </row>
    <row r="100" s="79" customFormat="1" ht="11.25">
      <c r="B100" s="82"/>
    </row>
    <row r="101" s="79" customFormat="1" ht="11.25">
      <c r="B101" s="82"/>
    </row>
    <row r="102" s="79" customFormat="1" ht="11.25">
      <c r="B102" s="82"/>
    </row>
    <row r="103" s="79" customFormat="1" ht="11.25">
      <c r="B103" s="82"/>
    </row>
    <row r="104" s="79" customFormat="1" ht="11.25">
      <c r="B104" s="82"/>
    </row>
    <row r="105" s="79" customFormat="1" ht="11.25">
      <c r="B105" s="82"/>
    </row>
    <row r="106" s="79" customFormat="1" ht="11.25">
      <c r="B106" s="82"/>
    </row>
    <row r="107" s="79" customFormat="1" ht="11.25">
      <c r="B107" s="82"/>
    </row>
    <row r="108" s="79" customFormat="1" ht="11.25">
      <c r="B108" s="82"/>
    </row>
    <row r="109" s="79" customFormat="1" ht="11.25">
      <c r="B109" s="82"/>
    </row>
    <row r="110" s="79" customFormat="1" ht="11.25">
      <c r="B110" s="82"/>
    </row>
    <row r="111" s="79" customFormat="1" ht="11.25">
      <c r="B111" s="82"/>
    </row>
    <row r="112" s="79" customFormat="1" ht="11.25">
      <c r="B112" s="82"/>
    </row>
    <row r="113" s="79" customFormat="1" ht="11.25">
      <c r="B113" s="82"/>
    </row>
    <row r="114" s="79" customFormat="1" ht="11.25">
      <c r="B114" s="82"/>
    </row>
    <row r="115" s="79" customFormat="1" ht="11.25">
      <c r="B115" s="82"/>
    </row>
    <row r="116" s="79" customFormat="1" ht="11.25">
      <c r="B116" s="82"/>
    </row>
    <row r="117" s="79" customFormat="1" ht="11.25">
      <c r="B117" s="82"/>
    </row>
    <row r="118" s="79" customFormat="1" ht="11.25">
      <c r="B118" s="82"/>
    </row>
    <row r="119" s="79" customFormat="1" ht="11.25">
      <c r="B119" s="82"/>
    </row>
    <row r="120" s="79" customFormat="1" ht="11.25">
      <c r="B120" s="82"/>
    </row>
    <row r="121" s="79" customFormat="1" ht="11.25">
      <c r="B121" s="82"/>
    </row>
    <row r="122" s="79" customFormat="1" ht="11.25">
      <c r="B122" s="82"/>
    </row>
    <row r="123" s="79" customFormat="1" ht="11.25">
      <c r="B123" s="82"/>
    </row>
    <row r="124" s="79" customFormat="1" ht="11.25">
      <c r="B124" s="82"/>
    </row>
    <row r="125" s="79" customFormat="1" ht="11.25">
      <c r="B125" s="82"/>
    </row>
    <row r="126" s="79" customFormat="1" ht="11.25">
      <c r="B126" s="82"/>
    </row>
    <row r="127" s="79" customFormat="1" ht="11.25">
      <c r="B127" s="82"/>
    </row>
    <row r="128" s="79" customFormat="1" ht="11.25">
      <c r="B128" s="82"/>
    </row>
    <row r="129" s="79" customFormat="1" ht="11.25">
      <c r="B129" s="82"/>
    </row>
    <row r="130" s="79" customFormat="1" ht="11.25">
      <c r="B130" s="82"/>
    </row>
    <row r="131" s="79" customFormat="1" ht="11.25">
      <c r="B131" s="82"/>
    </row>
    <row r="132" s="79" customFormat="1" ht="11.25">
      <c r="B132" s="82"/>
    </row>
    <row r="133" s="79" customFormat="1" ht="11.25">
      <c r="B133" s="82"/>
    </row>
    <row r="134" s="79" customFormat="1" ht="11.25">
      <c r="B134" s="82"/>
    </row>
    <row r="135" s="79" customFormat="1" ht="11.25">
      <c r="B135" s="82"/>
    </row>
    <row r="136" s="79" customFormat="1" ht="11.25">
      <c r="B136" s="82"/>
    </row>
    <row r="137" s="79" customFormat="1" ht="11.25">
      <c r="B137" s="82"/>
    </row>
    <row r="138" s="79" customFormat="1" ht="11.25">
      <c r="B138" s="82"/>
    </row>
    <row r="139" s="79" customFormat="1" ht="11.25">
      <c r="B139" s="82"/>
    </row>
    <row r="140" s="79" customFormat="1" ht="11.25">
      <c r="B140" s="82"/>
    </row>
    <row r="141" s="79" customFormat="1" ht="11.25">
      <c r="B141" s="82"/>
    </row>
    <row r="142" s="79" customFormat="1" ht="11.25">
      <c r="B142" s="82"/>
    </row>
    <row r="143" s="79" customFormat="1" ht="11.25">
      <c r="B143" s="82"/>
    </row>
    <row r="144" s="79" customFormat="1" ht="11.25">
      <c r="B144" s="82"/>
    </row>
    <row r="145" s="79" customFormat="1" ht="11.25">
      <c r="B145" s="82"/>
    </row>
    <row r="146" s="79" customFormat="1" ht="11.25">
      <c r="B146" s="82"/>
    </row>
    <row r="147" s="79" customFormat="1" ht="11.25">
      <c r="B147" s="82"/>
    </row>
    <row r="148" s="79" customFormat="1" ht="11.25">
      <c r="B148" s="82"/>
    </row>
    <row r="149" s="79" customFormat="1" ht="11.25">
      <c r="B149" s="82"/>
    </row>
    <row r="150" s="79" customFormat="1" ht="11.25">
      <c r="B150" s="82"/>
    </row>
    <row r="151" s="79" customFormat="1" ht="11.25">
      <c r="B151" s="82"/>
    </row>
    <row r="152" s="79" customFormat="1" ht="11.25">
      <c r="B152" s="82"/>
    </row>
    <row r="153" s="79" customFormat="1" ht="11.25">
      <c r="B153" s="82"/>
    </row>
    <row r="154" s="79" customFormat="1" ht="11.25">
      <c r="B154" s="82"/>
    </row>
    <row r="155" s="79" customFormat="1" ht="11.25">
      <c r="B155" s="82"/>
    </row>
    <row r="156" s="79" customFormat="1" ht="11.25">
      <c r="B156" s="82"/>
    </row>
    <row r="157" s="79" customFormat="1" ht="11.25">
      <c r="B157" s="82"/>
    </row>
    <row r="158" s="79" customFormat="1" ht="11.25">
      <c r="B158" s="82"/>
    </row>
    <row r="159" s="79" customFormat="1" ht="11.25">
      <c r="B159" s="82"/>
    </row>
    <row r="160" s="79" customFormat="1" ht="11.25">
      <c r="B160" s="82"/>
    </row>
    <row r="161" s="79" customFormat="1" ht="11.25">
      <c r="B161" s="82"/>
    </row>
    <row r="162" s="79" customFormat="1" ht="11.25">
      <c r="B162" s="82"/>
    </row>
    <row r="163" s="79" customFormat="1" ht="11.25">
      <c r="B163" s="82"/>
    </row>
    <row r="164" s="79" customFormat="1" ht="11.25">
      <c r="B164" s="82"/>
    </row>
    <row r="165" s="79" customFormat="1" ht="11.25">
      <c r="B165" s="82"/>
    </row>
    <row r="166" s="79" customFormat="1" ht="11.25">
      <c r="B166" s="82"/>
    </row>
    <row r="167" s="79" customFormat="1" ht="11.25">
      <c r="B167" s="82"/>
    </row>
    <row r="168" s="79" customFormat="1" ht="11.25">
      <c r="B168" s="82"/>
    </row>
    <row r="169" s="79" customFormat="1" ht="11.25">
      <c r="B169" s="82"/>
    </row>
    <row r="170" s="79" customFormat="1" ht="11.25">
      <c r="B170" s="82"/>
    </row>
    <row r="171" s="79" customFormat="1" ht="11.25">
      <c r="B171" s="82"/>
    </row>
    <row r="172" s="79" customFormat="1" ht="11.25">
      <c r="B172" s="82"/>
    </row>
    <row r="173" s="79" customFormat="1" ht="11.25">
      <c r="B173" s="82"/>
    </row>
    <row r="174" s="79" customFormat="1" ht="11.25">
      <c r="B174" s="82"/>
    </row>
    <row r="175" s="79" customFormat="1" ht="11.25">
      <c r="B175" s="82"/>
    </row>
    <row r="176" s="79" customFormat="1" ht="11.25">
      <c r="B176" s="82"/>
    </row>
    <row r="177" s="79" customFormat="1" ht="11.25">
      <c r="B177" s="82"/>
    </row>
    <row r="178" s="79" customFormat="1" ht="11.25">
      <c r="B178" s="82"/>
    </row>
    <row r="179" s="79" customFormat="1" ht="11.25">
      <c r="B179" s="82"/>
    </row>
    <row r="180" s="79" customFormat="1" ht="11.25">
      <c r="B180" s="82"/>
    </row>
    <row r="181" s="79" customFormat="1" ht="11.25">
      <c r="B181" s="82"/>
    </row>
    <row r="182" s="79" customFormat="1" ht="11.25">
      <c r="B182" s="82"/>
    </row>
    <row r="183" s="79" customFormat="1" ht="11.25">
      <c r="B183" s="82"/>
    </row>
    <row r="184" s="79" customFormat="1" ht="11.25">
      <c r="B184" s="82"/>
    </row>
    <row r="185" s="79" customFormat="1" ht="11.25">
      <c r="B185" s="82"/>
    </row>
    <row r="186" s="79" customFormat="1" ht="11.25">
      <c r="B186" s="82"/>
    </row>
    <row r="187" s="79" customFormat="1" ht="11.25">
      <c r="B187" s="82"/>
    </row>
    <row r="188" s="79" customFormat="1" ht="11.25">
      <c r="B188" s="82"/>
    </row>
    <row r="189" s="79" customFormat="1" ht="11.25">
      <c r="B189" s="82"/>
    </row>
    <row r="190" s="79" customFormat="1" ht="11.25">
      <c r="B190" s="82"/>
    </row>
    <row r="191" s="79" customFormat="1" ht="11.25">
      <c r="B191" s="82"/>
    </row>
    <row r="192" s="79" customFormat="1" ht="11.25">
      <c r="B192" s="82"/>
    </row>
    <row r="193" s="79" customFormat="1" ht="11.25">
      <c r="B193" s="82"/>
    </row>
    <row r="194" s="79" customFormat="1" ht="11.25">
      <c r="B194" s="82"/>
    </row>
    <row r="195" s="79" customFormat="1" ht="11.25">
      <c r="B195" s="82"/>
    </row>
    <row r="196" s="79" customFormat="1" ht="11.25">
      <c r="B196" s="82"/>
    </row>
    <row r="197" s="79" customFormat="1" ht="11.25">
      <c r="B197" s="82"/>
    </row>
    <row r="198" s="79" customFormat="1" ht="11.25">
      <c r="B198" s="82"/>
    </row>
    <row r="199" s="79" customFormat="1" ht="11.25">
      <c r="B199" s="82"/>
    </row>
    <row r="200" s="79" customFormat="1" ht="11.25">
      <c r="B200" s="82"/>
    </row>
    <row r="201" s="79" customFormat="1" ht="11.25">
      <c r="B201" s="82"/>
    </row>
    <row r="202" s="79" customFormat="1" ht="11.25">
      <c r="B202" s="82"/>
    </row>
    <row r="203" s="79" customFormat="1" ht="11.25">
      <c r="B203" s="82"/>
    </row>
    <row r="204" s="79" customFormat="1" ht="11.25">
      <c r="B204" s="82"/>
    </row>
    <row r="205" s="79" customFormat="1" ht="11.25">
      <c r="B205" s="82"/>
    </row>
    <row r="206" s="79" customFormat="1" ht="11.25">
      <c r="B206" s="82"/>
    </row>
    <row r="207" s="79" customFormat="1" ht="11.25">
      <c r="B207" s="82"/>
    </row>
    <row r="208" s="79" customFormat="1" ht="11.25">
      <c r="B208" s="82"/>
    </row>
    <row r="209" s="79" customFormat="1" ht="11.25">
      <c r="B209" s="82"/>
    </row>
    <row r="210" s="79" customFormat="1" ht="11.25">
      <c r="B210" s="82"/>
    </row>
    <row r="211" s="79" customFormat="1" ht="11.25">
      <c r="B211" s="82"/>
    </row>
    <row r="212" s="79" customFormat="1" ht="11.25">
      <c r="B212" s="82"/>
    </row>
    <row r="213" s="79" customFormat="1" ht="11.25">
      <c r="B213" s="82"/>
    </row>
    <row r="214" s="79" customFormat="1" ht="11.25">
      <c r="B214" s="82"/>
    </row>
    <row r="215" s="79" customFormat="1" ht="11.25">
      <c r="B215" s="82"/>
    </row>
    <row r="216" s="79" customFormat="1" ht="11.25">
      <c r="B216" s="82"/>
    </row>
    <row r="217" s="79" customFormat="1" ht="11.25">
      <c r="B217" s="82"/>
    </row>
    <row r="218" s="79" customFormat="1" ht="11.25">
      <c r="B218" s="82"/>
    </row>
    <row r="219" s="79" customFormat="1" ht="11.25">
      <c r="B219" s="82"/>
    </row>
    <row r="220" s="79" customFormat="1" ht="11.25">
      <c r="B220" s="82"/>
    </row>
    <row r="221" s="79" customFormat="1" ht="11.25">
      <c r="B221" s="82"/>
    </row>
    <row r="222" s="79" customFormat="1" ht="11.25">
      <c r="B222" s="82"/>
    </row>
    <row r="223" s="79" customFormat="1" ht="11.25">
      <c r="B223" s="82"/>
    </row>
    <row r="224" s="79" customFormat="1" ht="11.25">
      <c r="B224" s="82"/>
    </row>
    <row r="225" s="79" customFormat="1" ht="11.25">
      <c r="B225" s="82"/>
    </row>
    <row r="226" s="79" customFormat="1" ht="11.25">
      <c r="B226" s="82"/>
    </row>
    <row r="227" s="79" customFormat="1" ht="11.25">
      <c r="B227" s="82"/>
    </row>
    <row r="228" s="79" customFormat="1" ht="11.25">
      <c r="B228" s="82"/>
    </row>
    <row r="229" s="79" customFormat="1" ht="11.25">
      <c r="B229" s="82"/>
    </row>
    <row r="230" s="79" customFormat="1" ht="11.25">
      <c r="B230" s="82"/>
    </row>
    <row r="231" s="79" customFormat="1" ht="11.25">
      <c r="B231" s="82"/>
    </row>
    <row r="232" s="79" customFormat="1" ht="11.25">
      <c r="B232" s="82"/>
    </row>
    <row r="233" s="79" customFormat="1" ht="11.25">
      <c r="B233" s="82"/>
    </row>
    <row r="234" s="79" customFormat="1" ht="11.25">
      <c r="B234" s="82"/>
    </row>
    <row r="235" ht="12.75">
      <c r="B235" s="83"/>
    </row>
    <row r="236" ht="12.75">
      <c r="B236" s="83"/>
    </row>
    <row r="237" ht="12.75">
      <c r="B237" s="83"/>
    </row>
    <row r="238" ht="12.75">
      <c r="B238" s="83"/>
    </row>
    <row r="239" ht="12.75">
      <c r="B239" s="83"/>
    </row>
    <row r="240" ht="12.75">
      <c r="B240" s="83"/>
    </row>
    <row r="241" ht="12.75">
      <c r="B241" s="83"/>
    </row>
    <row r="242" ht="12.75">
      <c r="B242" s="83"/>
    </row>
    <row r="243" ht="12.75">
      <c r="B243" s="83"/>
    </row>
    <row r="244" ht="12.75">
      <c r="B244" s="83"/>
    </row>
    <row r="245" ht="12.75">
      <c r="B245" s="83"/>
    </row>
    <row r="246" ht="12.75">
      <c r="B246" s="83"/>
    </row>
    <row r="247" ht="12.75">
      <c r="B247" s="83"/>
    </row>
    <row r="248" ht="12.75">
      <c r="B248" s="83"/>
    </row>
    <row r="249" ht="12.75">
      <c r="B249" s="83"/>
    </row>
    <row r="250" ht="12.75">
      <c r="B250" s="83"/>
    </row>
    <row r="251" ht="12.75">
      <c r="B251" s="83"/>
    </row>
    <row r="252" ht="12.75">
      <c r="B252" s="83"/>
    </row>
    <row r="253" ht="12.75">
      <c r="B253" s="83"/>
    </row>
    <row r="254" ht="12.75">
      <c r="B254" s="83"/>
    </row>
    <row r="255" ht="12.75">
      <c r="B255" s="83"/>
    </row>
    <row r="256" ht="12.75">
      <c r="B256" s="83"/>
    </row>
    <row r="257" ht="12.75">
      <c r="B257" s="83"/>
    </row>
    <row r="258" ht="12.75">
      <c r="B258" s="83"/>
    </row>
    <row r="259" ht="12.75">
      <c r="B259" s="83"/>
    </row>
    <row r="260" ht="12.75">
      <c r="B260" s="83"/>
    </row>
    <row r="261" ht="12.75">
      <c r="B261" s="83"/>
    </row>
    <row r="262" ht="12.75">
      <c r="B262" s="83"/>
    </row>
    <row r="263" ht="12.75">
      <c r="B263" s="83"/>
    </row>
    <row r="264" ht="12.75">
      <c r="B264" s="83"/>
    </row>
    <row r="265" ht="12.75">
      <c r="B265" s="83"/>
    </row>
    <row r="266" ht="12.75">
      <c r="B266" s="83"/>
    </row>
    <row r="267" ht="12.75">
      <c r="B267" s="83"/>
    </row>
    <row r="268" ht="12.75">
      <c r="B268" s="83"/>
    </row>
    <row r="269" ht="12.75">
      <c r="B269" s="83"/>
    </row>
    <row r="270" ht="12.75">
      <c r="B270" s="83"/>
    </row>
    <row r="271" ht="12.75">
      <c r="B271" s="83"/>
    </row>
    <row r="272" ht="12.75">
      <c r="B272" s="83"/>
    </row>
    <row r="273" ht="12.75">
      <c r="B273" s="83"/>
    </row>
    <row r="274" ht="12.75">
      <c r="B274" s="83"/>
    </row>
    <row r="275" ht="12.75">
      <c r="B275" s="83"/>
    </row>
    <row r="276" ht="12.75">
      <c r="B276" s="83"/>
    </row>
    <row r="277" ht="12.75">
      <c r="B277" s="83"/>
    </row>
    <row r="278" ht="12.75">
      <c r="B278" s="83"/>
    </row>
    <row r="279" ht="12.75">
      <c r="B279" s="83"/>
    </row>
    <row r="280" ht="12.75">
      <c r="B280" s="83"/>
    </row>
    <row r="281" ht="12.75">
      <c r="B281" s="83"/>
    </row>
    <row r="282" ht="12.75">
      <c r="B282" s="83"/>
    </row>
    <row r="283" ht="12.75">
      <c r="B283" s="83"/>
    </row>
  </sheetData>
  <sheetProtection/>
  <mergeCells count="2">
    <mergeCell ref="A1:F1"/>
    <mergeCell ref="A2:F2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J101"/>
  <sheetViews>
    <sheetView zoomScalePageLayoutView="0" workbookViewId="0" topLeftCell="A1">
      <selection activeCell="A1" sqref="A1:A101"/>
    </sheetView>
  </sheetViews>
  <sheetFormatPr defaultColWidth="11.421875" defaultRowHeight="12.75"/>
  <cols>
    <col min="1" max="1" width="27.28125" style="0" customWidth="1"/>
    <col min="2" max="2" width="41.28125" style="0" bestFit="1" customWidth="1"/>
    <col min="5" max="5" width="12.28125" style="0" bestFit="1" customWidth="1"/>
  </cols>
  <sheetData>
    <row r="1" ht="12.75">
      <c r="A1" t="str">
        <f>"P  "&amp;YEAR(Fecha1)&amp;IF(LEN(MONTH(Fecha1))&lt;2,"0"&amp;MONTH(Fecha1),MONTH(Fecha1))&amp;IF(LEN(DAY(Fecha1))&lt;2,"0"&amp;DAY(Fecha1),DAY(Fecha1))&amp;" "&amp;"   "&amp;2&amp;" "&amp;REPT(" ",9-LEN(Menu!G9))&amp;Menu!G9&amp;" 1 "&amp;"0          "&amp;" Chq "&amp;Menu!I9&amp;" "&amp;Menu!F13&amp;REPT(" ",100-LEN(" Chq "&amp;Menu!I9&amp;" "&amp;Menu!F13))&amp;" 11 0 0 "</f>
        <v>P  20150101    2       100 1 0           Chq 50 con  100 movimientos                                                                         11 0 0 </v>
      </c>
    </row>
    <row r="2" ht="12.75">
      <c r="A2" t="str">
        <f>IF(Menu!B24&lt;&gt;"","M  "&amp;Trab!C37&amp;REPT(" ",30-LEN(Trab!C37))&amp;" "&amp;"Chq "&amp;Menu!$I$9&amp;REPT(" ",10-LEN("Chq "&amp;Menu!$I$9))&amp;" "&amp;IF(Menu!H24&lt;&gt;"",0&amp;" "&amp;FIXED(Menu!H24,2,1)&amp;REPT(" ",20-LEN(FIXED(Menu!H24,2,1))),IF(Menu!I24&lt;&gt;"",1&amp;" "&amp;FIXED(Menu!I24,2,1)&amp;REPT(" ",20-LEN(FIXED(Menu!I24,2,1))),""))&amp;" "&amp;"0          "&amp;"0.0                  "&amp;Menu!$F$11&amp;REPT(" ",100-LEN(Menu!$F$11))&amp;"      ","")</f>
        <v>M  101001000                      Chq 50     0 10600.00             0          0.0                  aquí va el concepto del movimiento                                                                        </v>
      </c>
    </row>
    <row r="3" spans="1:3" ht="12.75">
      <c r="A3" t="str">
        <f>IF(Menu!B25&lt;&gt;"","M  "&amp;Trab!C38&amp;REPT(" ",30-LEN(Trab!C38))&amp;" "&amp;"Chq "&amp;Menu!$I$9&amp;REPT(" ",10-LEN("Chq "&amp;Menu!$I$9))&amp;" "&amp;IF(Menu!H25&lt;&gt;"",0&amp;" "&amp;FIXED(Menu!H25,2,1)&amp;REPT(" ",20-LEN(FIXED(Menu!H25,2,1))),IF(Menu!I25&lt;&gt;"",1&amp;" "&amp;FIXED(Menu!I25,2,1)&amp;REPT(" ",20-LEN(FIXED(Menu!I25,2,1))),""))&amp;" "&amp;"0          "&amp;"0.0                  "&amp;Menu!$F$11&amp;REPT(" ",100-LEN(Menu!$F$11))&amp;"      ","")</f>
        <v>M  101001000                      Chq 50     1 10000.00             0          0.0                  aquí va el concepto del movimiento                                                                        </v>
      </c>
      <c r="B3" t="str">
        <f>IF(A3="","","AD "&amp;(C3))</f>
        <v>AD 70127F83-8BB6-B788-1763-910E62B48642 </v>
      </c>
      <c r="C3" t="str">
        <f>Menu!E24</f>
        <v>70127F83-8BB6-B788-1763-910E62B48642 </v>
      </c>
    </row>
    <row r="4" spans="1:4" ht="12.75">
      <c r="A4" t="str">
        <f>IF(Menu!B26&lt;&gt;"","M  "&amp;Trab!C39&amp;REPT(" ",30-LEN(Trab!C39))&amp;" "&amp;"Chq "&amp;Menu!$I$9&amp;REPT(" ",10-LEN("Chq "&amp;Menu!$I$9))&amp;" "&amp;IF(Menu!H26&lt;&gt;"",0&amp;" "&amp;FIXED(Menu!H26,2,1)&amp;REPT(" ",20-LEN(FIXED(Menu!H26,2,1))),IF(Menu!I26&lt;&gt;"",1&amp;" "&amp;FIXED(Menu!I26,2,1)&amp;REPT(" ",20-LEN(FIXED(Menu!I26,2,1))),""))&amp;" "&amp;"0          "&amp;"0.0                  "&amp;Menu!$F$11&amp;REPT(" ",100-LEN(Menu!$F$11))&amp;"      ","")</f>
        <v>M  101001000                      Chq 50     1 600.00               0          0.0                  aquí va el concepto del movimiento                                                                        </v>
      </c>
      <c r="B4" t="str">
        <f>IF(A4="","","AD "&amp;(C4))</f>
        <v>AD 70127F83-8BB6-B788-1763-910E62B48642 </v>
      </c>
      <c r="C4" t="str">
        <f>Menu!E25</f>
        <v>70127F83-8BB6-B788-1763-910E62B48642 </v>
      </c>
      <c r="D4" t="str">
        <f>"P  "&amp;YEAR(Fecha1)&amp;IF(LEN(MONTH(Fecha1))&lt;2,"0"&amp;MONTH(Fecha1),MONTH(Fecha1))&amp;IF(LEN(DAY(Fecha1))&lt;2,"0"&amp;DAY(Fecha1),DAY(Fecha1))&amp;" "&amp;"   "&amp;2&amp;" "&amp;REPT(" ",9-LEN(Menu!J12))&amp;Menu!J12&amp;" 1 "&amp;"0          "&amp;" Chq "&amp;Menu!L12&amp;" "&amp;Menu!I16&amp;REPT(" ",100-LEN(" Chq "&amp;Menu!L12&amp;" "&amp;Menu!I16))&amp;" 11 0 0 "</f>
        <v>P  20150101    2           1 0           Chq                                                                                                 11 0 0 </v>
      </c>
    </row>
    <row r="5" spans="1:7" ht="12.75">
      <c r="A5" t="str">
        <f>IF(Menu!B27&lt;&gt;"","M  "&amp;Trab!C40&amp;REPT(" ",30-LEN(Trab!C40))&amp;" "&amp;"Chq "&amp;Menu!$I$9&amp;REPT(" ",10-LEN("Chq "&amp;Menu!$I$9))&amp;" "&amp;IF(Menu!H27&lt;&gt;"",0&amp;" "&amp;FIXED(Menu!H27,2,1)&amp;REPT(" ",20-LEN(FIXED(Menu!H27,2,1))),IF(Menu!I27&lt;&gt;"",1&amp;" "&amp;FIXED(Menu!I27,2,1)&amp;REPT(" ",20-LEN(FIXED(Menu!I27,2,1))),""))&amp;" "&amp;"0          "&amp;"0.0                  "&amp;Menu!$F$11&amp;REPT(" ",100-LEN(Menu!$F$11))&amp;"      ","")</f>
        <v>M  101001000                      Chq 50     0 4.00                 0          0.0                  aquí va el concepto del movimiento                                                                        </v>
      </c>
      <c r="B5" t="str">
        <f aca="true" t="shared" si="0" ref="B5:B68">IF(A5="","","AD "&amp;(C5))</f>
        <v>AD 70127F83-8BB6-B788-1763-910E62B48642 </v>
      </c>
      <c r="C5" t="str">
        <f>Menu!E26</f>
        <v>70127F83-8BB6-B788-1763-910E62B48642 </v>
      </c>
      <c r="G5" t="str">
        <f>IF(A5="","","AD "&amp;(C5))</f>
        <v>AD 70127F83-8BB6-B788-1763-910E62B48642 </v>
      </c>
    </row>
    <row r="6" spans="1:7" ht="12.75">
      <c r="A6" t="str">
        <f>IF(Menu!B28&lt;&gt;"","M  "&amp;Trab!C41&amp;REPT(" ",30-LEN(Trab!C41))&amp;" "&amp;"Chq "&amp;Menu!$I$9&amp;REPT(" ",10-LEN("Chq "&amp;Menu!$I$9))&amp;" "&amp;IF(Menu!H28&lt;&gt;"",0&amp;" "&amp;FIXED(Menu!H28,2,1)&amp;REPT(" ",20-LEN(FIXED(Menu!H28,2,1))),IF(Menu!I28&lt;&gt;"",1&amp;" "&amp;FIXED(Menu!I28,2,1)&amp;REPT(" ",20-LEN(FIXED(Menu!I28,2,1))),""))&amp;" "&amp;"0          "&amp;"0.0                  "&amp;Menu!$F$11&amp;REPT(" ",100-LEN(Menu!$F$11))&amp;"      ","")</f>
        <v>M  101001000                      Chq 50     0 5.00                 0          0.0                  aquí va el concepto del movimiento                                                                        </v>
      </c>
      <c r="B6" t="str">
        <f t="shared" si="0"/>
        <v>AD 70127F83-8BB6-B788-1763-910E62B48642 </v>
      </c>
      <c r="C6" t="str">
        <f>Menu!E27</f>
        <v>70127F83-8BB6-B788-1763-910E62B48642 </v>
      </c>
      <c r="G6" t="str">
        <f>IF(A6="","",B3)</f>
        <v>AD 70127F83-8BB6-B788-1763-910E62B48642 </v>
      </c>
    </row>
    <row r="7" spans="1:9" ht="12.75">
      <c r="A7" t="str">
        <f>IF(Menu!B29&lt;&gt;"","M  "&amp;Trab!C42&amp;REPT(" ",30-LEN(Trab!C42))&amp;" "&amp;"Chq "&amp;Menu!$I$9&amp;REPT(" ",10-LEN("Chq "&amp;Menu!$I$9))&amp;" "&amp;IF(Menu!H29&lt;&gt;"",0&amp;" "&amp;FIXED(Menu!H29,2,1)&amp;REPT(" ",20-LEN(FIXED(Menu!H29,2,1))),IF(Menu!I29&lt;&gt;"",1&amp;" "&amp;FIXED(Menu!I29,2,1)&amp;REPT(" ",20-LEN(FIXED(Menu!I29,2,1))),""))&amp;" "&amp;"0          "&amp;"0.0                  "&amp;Menu!$F$11&amp;REPT(" ",100-LEN(Menu!$F$11))&amp;"      ","")</f>
        <v>M  101001000                      Chq 50     0 6.00                 0          0.0                  aquí va el concepto del movimiento                                                                        </v>
      </c>
      <c r="B7" t="str">
        <f t="shared" si="0"/>
        <v>AD 70127F83-8BB6-B788-1763-910E62B48642 </v>
      </c>
      <c r="C7" t="str">
        <f>Menu!E28</f>
        <v>70127F83-8BB6-B788-1763-910E62B48642 </v>
      </c>
      <c r="I7" t="s">
        <v>2657</v>
      </c>
    </row>
    <row r="8" spans="1:9" ht="12.75">
      <c r="A8" t="str">
        <f>IF(Menu!B30&lt;&gt;"","M  "&amp;Trab!C43&amp;REPT(" ",30-LEN(Trab!C43))&amp;" "&amp;"Chq "&amp;Menu!$I$9&amp;REPT(" ",10-LEN("Chq "&amp;Menu!$I$9))&amp;" "&amp;IF(Menu!H30&lt;&gt;"",0&amp;" "&amp;FIXED(Menu!H30,2,1)&amp;REPT(" ",20-LEN(FIXED(Menu!H30,2,1))),IF(Menu!I30&lt;&gt;"",1&amp;" "&amp;FIXED(Menu!I30,2,1)&amp;REPT(" ",20-LEN(FIXED(Menu!I30,2,1))),""))&amp;" "&amp;"0          "&amp;"0.0                  "&amp;Menu!$F$11&amp;REPT(" ",100-LEN(Menu!$F$11))&amp;"      ","")</f>
        <v>M  101001000                      Chq 50     0 7.00                 0          0.0                  aquí va el concepto del movimiento                                                                        </v>
      </c>
      <c r="B8" t="str">
        <f t="shared" si="0"/>
        <v>AD 70127F83-8BB6-B788-1763-910E62B48642 </v>
      </c>
      <c r="C8" t="str">
        <f>Menu!E29</f>
        <v>70127F83-8BB6-B788-1763-910E62B48642 </v>
      </c>
      <c r="I8" t="str">
        <f>"AD "&amp;(I7)</f>
        <v>AD uuid </v>
      </c>
    </row>
    <row r="9" spans="1:9" ht="12.75">
      <c r="A9" t="str">
        <f>IF(Menu!B31&lt;&gt;"","M  "&amp;Trab!C44&amp;REPT(" ",30-LEN(Trab!C44))&amp;" "&amp;"Chq "&amp;Menu!$I$9&amp;REPT(" ",10-LEN("Chq "&amp;Menu!$I$9))&amp;" "&amp;IF(Menu!H31&lt;&gt;"",0&amp;" "&amp;FIXED(Menu!H31,2,1)&amp;REPT(" ",20-LEN(FIXED(Menu!H31,2,1))),IF(Menu!I31&lt;&gt;"",1&amp;" "&amp;FIXED(Menu!I31,2,1)&amp;REPT(" ",20-LEN(FIXED(Menu!I31,2,1))),""))&amp;" "&amp;"0          "&amp;"0.0                  "&amp;Menu!$F$11&amp;REPT(" ",100-LEN(Menu!$F$11))&amp;"      ","")</f>
        <v>M  101001000                      Chq 50     0 8.00                 0          0.0                  aquí va el concepto del movimiento                                                                        </v>
      </c>
      <c r="B9" t="str">
        <f t="shared" si="0"/>
        <v>AD 70127F83-8BB6-B788-1763-910E62B48642 </v>
      </c>
      <c r="C9" t="str">
        <f>Menu!E30</f>
        <v>70127F83-8BB6-B788-1763-910E62B48642 </v>
      </c>
      <c r="I9" t="str">
        <f>"AD "&amp;(I7)&amp;((LEN(J7)&lt;2))</f>
        <v>AD uuid VERDADERO</v>
      </c>
    </row>
    <row r="10" spans="1:3" ht="12.75">
      <c r="A10" t="str">
        <f>IF(Menu!B32&lt;&gt;"","M  "&amp;Trab!C45&amp;REPT(" ",30-LEN(Trab!C45))&amp;" "&amp;"Chq "&amp;Menu!$I$9&amp;REPT(" ",10-LEN("Chq "&amp;Menu!$I$9))&amp;" "&amp;IF(Menu!H32&lt;&gt;"",0&amp;" "&amp;FIXED(Menu!H32,2,1)&amp;REPT(" ",20-LEN(FIXED(Menu!H32,2,1))),IF(Menu!I32&lt;&gt;"",1&amp;" "&amp;FIXED(Menu!I32,2,1)&amp;REPT(" ",20-LEN(FIXED(Menu!I32,2,1))),""))&amp;" "&amp;"0          "&amp;"0.0                  "&amp;Menu!$F$11&amp;REPT(" ",100-LEN(Menu!$F$11))&amp;"      ","")</f>
        <v>M  101001000                      Chq 50     0 9.00                 0          0.0                  aquí va el concepto del movimiento                                                                        </v>
      </c>
      <c r="B10" t="str">
        <f t="shared" si="0"/>
        <v>AD 70127F83-8BB6-B788-1763-910E62B48642 </v>
      </c>
      <c r="C10" t="str">
        <f>Menu!E31</f>
        <v>70127F83-8BB6-B788-1763-910E62B48642 </v>
      </c>
    </row>
    <row r="11" spans="1:10" ht="12.75">
      <c r="A11" t="str">
        <f>IF(Menu!B33&lt;&gt;"","M  "&amp;Trab!C46&amp;REPT(" ",30-LEN(Trab!C46))&amp;" "&amp;"Chq "&amp;Menu!$I$9&amp;REPT(" ",10-LEN("Chq "&amp;Menu!$I$9))&amp;" "&amp;IF(Menu!H33&lt;&gt;"",0&amp;" "&amp;FIXED(Menu!H33,2,1)&amp;REPT(" ",20-LEN(FIXED(Menu!H33,2,1))),IF(Menu!I33&lt;&gt;"",1&amp;" "&amp;FIXED(Menu!I33,2,1)&amp;REPT(" ",20-LEN(FIXED(Menu!I33,2,1))),""))&amp;" "&amp;"0          "&amp;"0.0                  "&amp;Menu!$F$11&amp;REPT(" ",100-LEN(Menu!$F$11))&amp;"      ","")</f>
        <v>M  101001000                      Chq 50     0 10.00                0          0.0                  aquí va el concepto del movimiento                                                                        </v>
      </c>
      <c r="B11" t="str">
        <f t="shared" si="0"/>
        <v>AD 70127F83-8BB6-B788-1763-910E62B48642 </v>
      </c>
      <c r="C11" t="str">
        <f>Menu!E32</f>
        <v>70127F83-8BB6-B788-1763-910E62B48642 </v>
      </c>
      <c r="I11" t="s">
        <v>2656</v>
      </c>
      <c r="J11" t="str">
        <f>CONCATENATE(I11,I7)</f>
        <v>ADuuid </v>
      </c>
    </row>
    <row r="12" spans="1:3" ht="12.75">
      <c r="A12" t="str">
        <f>IF(Menu!B34&lt;&gt;"","M  "&amp;Trab!C47&amp;REPT(" ",30-LEN(Trab!C47))&amp;" "&amp;"Chq "&amp;Menu!$I$9&amp;REPT(" ",10-LEN("Chq "&amp;Menu!$I$9))&amp;" "&amp;IF(Menu!H34&lt;&gt;"",0&amp;" "&amp;FIXED(Menu!H34,2,1)&amp;REPT(" ",20-LEN(FIXED(Menu!H34,2,1))),IF(Menu!I34&lt;&gt;"",1&amp;" "&amp;FIXED(Menu!I34,2,1)&amp;REPT(" ",20-LEN(FIXED(Menu!I34,2,1))),""))&amp;" "&amp;"0          "&amp;"0.0                  "&amp;Menu!$F$11&amp;REPT(" ",100-LEN(Menu!$F$11))&amp;"      ","")</f>
        <v>M  101001000                      Chq 50     0 11.00                0          0.0                  aquí va el concepto del movimiento                                                                        </v>
      </c>
      <c r="B12" t="str">
        <f t="shared" si="0"/>
        <v>AD 70127F83-8BB6-B788-1763-910E62B48642 </v>
      </c>
      <c r="C12" t="str">
        <f>Menu!E33</f>
        <v>70127F83-8BB6-B788-1763-910E62B48642 </v>
      </c>
    </row>
    <row r="13" spans="1:3" ht="12.75">
      <c r="A13" t="str">
        <f>IF(Menu!B35&lt;&gt;"","M  "&amp;Trab!C48&amp;REPT(" ",30-LEN(Trab!C48))&amp;" "&amp;"Chq "&amp;Menu!$I$9&amp;REPT(" ",10-LEN("Chq "&amp;Menu!$I$9))&amp;" "&amp;IF(Menu!H35&lt;&gt;"",0&amp;" "&amp;FIXED(Menu!H35,2,1)&amp;REPT(" ",20-LEN(FIXED(Menu!H35,2,1))),IF(Menu!I35&lt;&gt;"",1&amp;" "&amp;FIXED(Menu!I35,2,1)&amp;REPT(" ",20-LEN(FIXED(Menu!I35,2,1))),""))&amp;" "&amp;"0          "&amp;"0.0                  "&amp;Menu!$F$11&amp;REPT(" ",100-LEN(Menu!$F$11))&amp;"      ","")</f>
        <v>M  101001000                      Chq 50     0 12.00                0          0.0                  aquí va el concepto del movimiento                                                                        </v>
      </c>
      <c r="B13" t="str">
        <f t="shared" si="0"/>
        <v>AD 70127F83-8BB6-B788-1763-910E62B48642 </v>
      </c>
      <c r="C13" t="str">
        <f>Menu!E34</f>
        <v>70127F83-8BB6-B788-1763-910E62B48642 </v>
      </c>
    </row>
    <row r="14" spans="1:3" ht="12.75">
      <c r="A14" t="str">
        <f>IF(Menu!B36&lt;&gt;"","M  "&amp;Trab!C49&amp;REPT(" ",30-LEN(Trab!C49))&amp;" "&amp;"Chq "&amp;Menu!$I$9&amp;REPT(" ",10-LEN("Chq "&amp;Menu!$I$9))&amp;" "&amp;IF(Menu!H36&lt;&gt;"",0&amp;" "&amp;FIXED(Menu!H36,2,1)&amp;REPT(" ",20-LEN(FIXED(Menu!H36,2,1))),IF(Menu!I36&lt;&gt;"",1&amp;" "&amp;FIXED(Menu!I36,2,1)&amp;REPT(" ",20-LEN(FIXED(Menu!I36,2,1))),""))&amp;" "&amp;"0          "&amp;"0.0                  "&amp;Menu!$F$11&amp;REPT(" ",100-LEN(Menu!$F$11))&amp;"      ","")</f>
        <v>M  101001000                      Chq 50     0 13.00                0          0.0                  aquí va el concepto del movimiento                                                                        </v>
      </c>
      <c r="B14" t="str">
        <f t="shared" si="0"/>
        <v>AD 70127F83-8BB6-B788-1763-910E62B48642 </v>
      </c>
      <c r="C14" t="str">
        <f>Menu!E35</f>
        <v>70127F83-8BB6-B788-1763-910E62B48642 </v>
      </c>
    </row>
    <row r="15" spans="1:3" ht="12.75">
      <c r="A15" t="str">
        <f>IF(Menu!B37&lt;&gt;"","M  "&amp;Trab!C50&amp;REPT(" ",30-LEN(Trab!C50))&amp;" "&amp;"Chq "&amp;Menu!$I$9&amp;REPT(" ",10-LEN("Chq "&amp;Menu!$I$9))&amp;" "&amp;IF(Menu!H37&lt;&gt;"",0&amp;" "&amp;FIXED(Menu!H37,2,1)&amp;REPT(" ",20-LEN(FIXED(Menu!H37,2,1))),IF(Menu!I37&lt;&gt;"",1&amp;" "&amp;FIXED(Menu!I37,2,1)&amp;REPT(" ",20-LEN(FIXED(Menu!I37,2,1))),""))&amp;" "&amp;"0          "&amp;"0.0                  "&amp;Menu!$F$11&amp;REPT(" ",100-LEN(Menu!$F$11))&amp;"      ","")</f>
        <v>M  101001000                      Chq 50     0 14.00                0          0.0                  aquí va el concepto del movimiento                                                                        </v>
      </c>
      <c r="B15" t="str">
        <f t="shared" si="0"/>
        <v>AD 70127F83-8BB6-B788-1763-910E62B48642 </v>
      </c>
      <c r="C15" t="str">
        <f>Menu!E36</f>
        <v>70127F83-8BB6-B788-1763-910E62B48642 </v>
      </c>
    </row>
    <row r="16" spans="1:3" ht="12.75">
      <c r="A16" t="str">
        <f>IF(Menu!B38&lt;&gt;"","M  "&amp;Trab!C51&amp;REPT(" ",30-LEN(Trab!C51))&amp;" "&amp;"Chq "&amp;Menu!$I$9&amp;REPT(" ",10-LEN("Chq "&amp;Menu!$I$9))&amp;" "&amp;IF(Menu!H38&lt;&gt;"",0&amp;" "&amp;FIXED(Menu!H38,2,1)&amp;REPT(" ",20-LEN(FIXED(Menu!H38,2,1))),IF(Menu!I38&lt;&gt;"",1&amp;" "&amp;FIXED(Menu!I38,2,1)&amp;REPT(" ",20-LEN(FIXED(Menu!I38,2,1))),""))&amp;" "&amp;"0          "&amp;"0.0                  "&amp;Menu!$F$11&amp;REPT(" ",100-LEN(Menu!$F$11))&amp;"      ","")</f>
        <v>M  101001000                      Chq 50     0 15.00                0          0.0                  aquí va el concepto del movimiento                                                                        </v>
      </c>
      <c r="B16" t="str">
        <f t="shared" si="0"/>
        <v>AD 70127F83-8BB6-B788-1763-910E62B48642 </v>
      </c>
      <c r="C16" t="str">
        <f>Menu!E37</f>
        <v>70127F83-8BB6-B788-1763-910E62B48642 </v>
      </c>
    </row>
    <row r="17" spans="1:3" ht="12.75">
      <c r="A17" t="str">
        <f>IF(Menu!B39&lt;&gt;"","M  "&amp;Trab!C52&amp;REPT(" ",30-LEN(Trab!C52))&amp;" "&amp;"Chq "&amp;Menu!$I$9&amp;REPT(" ",10-LEN("Chq "&amp;Menu!$I$9))&amp;" "&amp;IF(Menu!H39&lt;&gt;"",0&amp;" "&amp;FIXED(Menu!H39,2,1)&amp;REPT(" ",20-LEN(FIXED(Menu!H39,2,1))),IF(Menu!I39&lt;&gt;"",1&amp;" "&amp;FIXED(Menu!I39,2,1)&amp;REPT(" ",20-LEN(FIXED(Menu!I39,2,1))),""))&amp;" "&amp;"0          "&amp;"0.0                  "&amp;Menu!$F$11&amp;REPT(" ",100-LEN(Menu!$F$11))&amp;"      ","")</f>
        <v>M  101001000                      Chq 50     0 16.00                0          0.0                  aquí va el concepto del movimiento                                                                        </v>
      </c>
      <c r="B17" t="str">
        <f t="shared" si="0"/>
        <v>AD 70127F83-8BB6-B788-1763-910E62B48642 </v>
      </c>
      <c r="C17" t="str">
        <f>Menu!E38</f>
        <v>70127F83-8BB6-B788-1763-910E62B48642 </v>
      </c>
    </row>
    <row r="18" spans="1:3" ht="12.75">
      <c r="A18" t="str">
        <f>IF(Menu!B40&lt;&gt;"","M  "&amp;Trab!C53&amp;REPT(" ",30-LEN(Trab!C53))&amp;" "&amp;"Chq "&amp;Menu!$I$9&amp;REPT(" ",10-LEN("Chq "&amp;Menu!$I$9))&amp;" "&amp;IF(Menu!H40&lt;&gt;"",0&amp;" "&amp;FIXED(Menu!H40,2,1)&amp;REPT(" ",20-LEN(FIXED(Menu!H40,2,1))),IF(Menu!I40&lt;&gt;"",1&amp;" "&amp;FIXED(Menu!I40,2,1)&amp;REPT(" ",20-LEN(FIXED(Menu!I40,2,1))),""))&amp;" "&amp;"0          "&amp;"0.0                  "&amp;Menu!$F$11&amp;REPT(" ",100-LEN(Menu!$F$11))&amp;"      ","")</f>
        <v>M  101001000                      Chq 50     0 17.00                0          0.0                  aquí va el concepto del movimiento                                                                        </v>
      </c>
      <c r="B18" t="str">
        <f t="shared" si="0"/>
        <v>AD 70127F83-8BB6-B788-1763-910E62B48642 </v>
      </c>
      <c r="C18" t="str">
        <f>Menu!E39</f>
        <v>70127F83-8BB6-B788-1763-910E62B48642 </v>
      </c>
    </row>
    <row r="19" spans="1:3" ht="12.75">
      <c r="A19" t="str">
        <f>IF(Menu!B41&lt;&gt;"","M  "&amp;Trab!C54&amp;REPT(" ",30-LEN(Trab!C54))&amp;" "&amp;"Chq "&amp;Menu!$I$9&amp;REPT(" ",10-LEN("Chq "&amp;Menu!$I$9))&amp;" "&amp;IF(Menu!H41&lt;&gt;"",0&amp;" "&amp;FIXED(Menu!H41,2,1)&amp;REPT(" ",20-LEN(FIXED(Menu!H41,2,1))),IF(Menu!I41&lt;&gt;"",1&amp;" "&amp;FIXED(Menu!I41,2,1)&amp;REPT(" ",20-LEN(FIXED(Menu!I41,2,1))),""))&amp;" "&amp;"0          "&amp;"0.0                  "&amp;Menu!$F$11&amp;REPT(" ",100-LEN(Menu!$F$11))&amp;"      ","")</f>
        <v>M  101001000                      Chq 50     0 18.00                0          0.0                  aquí va el concepto del movimiento                                                                        </v>
      </c>
      <c r="B19" t="str">
        <f t="shared" si="0"/>
        <v>AD 70127F83-8BB6-B788-1763-910E62B48642 </v>
      </c>
      <c r="C19" t="str">
        <f>Menu!E40</f>
        <v>70127F83-8BB6-B788-1763-910E62B48642 </v>
      </c>
    </row>
    <row r="20" spans="1:3" ht="12.75">
      <c r="A20" t="str">
        <f>IF(Menu!B42&lt;&gt;"","M  "&amp;Trab!C55&amp;REPT(" ",30-LEN(Trab!C55))&amp;" "&amp;"Chq "&amp;Menu!$I$9&amp;REPT(" ",10-LEN("Chq "&amp;Menu!$I$9))&amp;" "&amp;IF(Menu!H42&lt;&gt;"",0&amp;" "&amp;FIXED(Menu!H42,2,1)&amp;REPT(" ",20-LEN(FIXED(Menu!H42,2,1))),IF(Menu!I42&lt;&gt;"",1&amp;" "&amp;FIXED(Menu!I42,2,1)&amp;REPT(" ",20-LEN(FIXED(Menu!I42,2,1))),""))&amp;" "&amp;"0          "&amp;"0.0                  "&amp;Menu!$F$11&amp;REPT(" ",100-LEN(Menu!$F$11))&amp;"      ","")</f>
        <v>M  101001000                      Chq 50     0 19.00                0          0.0                  aquí va el concepto del movimiento                                                                        </v>
      </c>
      <c r="B20" t="str">
        <f t="shared" si="0"/>
        <v>AD 70127F83-8BB6-B788-1763-910E62B48642 </v>
      </c>
      <c r="C20" t="str">
        <f>Menu!E41</f>
        <v>70127F83-8BB6-B788-1763-910E62B48642 </v>
      </c>
    </row>
    <row r="21" spans="1:3" ht="12.75">
      <c r="A21" t="str">
        <f>IF(Menu!B43&lt;&gt;"","M  "&amp;Trab!C56&amp;REPT(" ",30-LEN(Trab!C56))&amp;" "&amp;"Chq "&amp;Menu!$I$9&amp;REPT(" ",10-LEN("Chq "&amp;Menu!$I$9))&amp;" "&amp;IF(Menu!H43&lt;&gt;"",0&amp;" "&amp;FIXED(Menu!H43,2,1)&amp;REPT(" ",20-LEN(FIXED(Menu!H43,2,1))),IF(Menu!I43&lt;&gt;"",1&amp;" "&amp;FIXED(Menu!I43,2,1)&amp;REPT(" ",20-LEN(FIXED(Menu!I43,2,1))),""))&amp;" "&amp;"0          "&amp;"0.0                  "&amp;Menu!$F$11&amp;REPT(" ",100-LEN(Menu!$F$11))&amp;"      ","")</f>
        <v>M  101001000                      Chq 50     0 20.00                0          0.0                  aquí va el concepto del movimiento                                                                        </v>
      </c>
      <c r="B21" t="str">
        <f t="shared" si="0"/>
        <v>AD 70127F83-8BB6-B788-1763-910E62B48642 </v>
      </c>
      <c r="C21" t="str">
        <f>Menu!E42</f>
        <v>70127F83-8BB6-B788-1763-910E62B48642 </v>
      </c>
    </row>
    <row r="22" spans="1:3" ht="12.75">
      <c r="A22" t="str">
        <f>IF(Menu!B44&lt;&gt;"","M  "&amp;Trab!C57&amp;REPT(" ",30-LEN(Trab!C57))&amp;" "&amp;"Chq "&amp;Menu!$I$9&amp;REPT(" ",10-LEN("Chq "&amp;Menu!$I$9))&amp;" "&amp;IF(Menu!H44&lt;&gt;"",0&amp;" "&amp;FIXED(Menu!H44,2,1)&amp;REPT(" ",20-LEN(FIXED(Menu!H44,2,1))),IF(Menu!I44&lt;&gt;"",1&amp;" "&amp;FIXED(Menu!I44,2,1)&amp;REPT(" ",20-LEN(FIXED(Menu!I44,2,1))),""))&amp;" "&amp;"0          "&amp;"0.0                  "&amp;Menu!$F$11&amp;REPT(" ",100-LEN(Menu!$F$11))&amp;"      ","")</f>
        <v>M  101001000                      Chq 50     0 21.00                0          0.0                  aquí va el concepto del movimiento                                                                        </v>
      </c>
      <c r="B22" t="str">
        <f t="shared" si="0"/>
        <v>AD 70127F83-8BB6-B788-1763-910E62B48642 </v>
      </c>
      <c r="C22" t="str">
        <f>Menu!E43</f>
        <v>70127F83-8BB6-B788-1763-910E62B48642 </v>
      </c>
    </row>
    <row r="23" spans="1:3" ht="12.75">
      <c r="A23" t="str">
        <f>IF(Menu!B45&lt;&gt;"","M  "&amp;Trab!C58&amp;REPT(" ",30-LEN(Trab!C58))&amp;" "&amp;"Chq "&amp;Menu!$I$9&amp;REPT(" ",10-LEN("Chq "&amp;Menu!$I$9))&amp;" "&amp;IF(Menu!H45&lt;&gt;"",0&amp;" "&amp;FIXED(Menu!H45,2,1)&amp;REPT(" ",20-LEN(FIXED(Menu!H45,2,1))),IF(Menu!I45&lt;&gt;"",1&amp;" "&amp;FIXED(Menu!I45,2,1)&amp;REPT(" ",20-LEN(FIXED(Menu!I45,2,1))),""))&amp;" "&amp;"0          "&amp;"0.0                  "&amp;Menu!$F$11&amp;REPT(" ",100-LEN(Menu!$F$11))&amp;"      ","")</f>
        <v>M  101001000                      Chq 50     0 22.00                0          0.0                  aquí va el concepto del movimiento                                                                        </v>
      </c>
      <c r="B23" t="str">
        <f t="shared" si="0"/>
        <v>AD 70127F83-8BB6-B788-1763-910E62B48642 </v>
      </c>
      <c r="C23" t="str">
        <f>Menu!E44</f>
        <v>70127F83-8BB6-B788-1763-910E62B48642 </v>
      </c>
    </row>
    <row r="24" spans="1:3" ht="12.75">
      <c r="A24" t="str">
        <f>IF(Menu!B46&lt;&gt;"","M  "&amp;Trab!C59&amp;REPT(" ",30-LEN(Trab!C59))&amp;" "&amp;"Chq "&amp;Menu!$I$9&amp;REPT(" ",10-LEN("Chq "&amp;Menu!$I$9))&amp;" "&amp;IF(Menu!H46&lt;&gt;"",0&amp;" "&amp;FIXED(Menu!H46,2,1)&amp;REPT(" ",20-LEN(FIXED(Menu!H46,2,1))),IF(Menu!I46&lt;&gt;"",1&amp;" "&amp;FIXED(Menu!I46,2,1)&amp;REPT(" ",20-LEN(FIXED(Menu!I46,2,1))),""))&amp;" "&amp;"0          "&amp;"0.0                  "&amp;Menu!$F$11&amp;REPT(" ",100-LEN(Menu!$F$11))&amp;"      ","")</f>
        <v>M  101001000                      Chq 50     0 23.00                0          0.0                  aquí va el concepto del movimiento                                                                        </v>
      </c>
      <c r="B24" t="str">
        <f t="shared" si="0"/>
        <v>AD 70127F83-8BB6-B788-1763-910E62B48642 </v>
      </c>
      <c r="C24" t="str">
        <f>Menu!E45</f>
        <v>70127F83-8BB6-B788-1763-910E62B48642 </v>
      </c>
    </row>
    <row r="25" spans="1:3" ht="12.75">
      <c r="A25" t="str">
        <f>IF(Menu!B47&lt;&gt;"","M  "&amp;Trab!C60&amp;REPT(" ",30-LEN(Trab!C60))&amp;" "&amp;"Chq "&amp;Menu!$I$9&amp;REPT(" ",10-LEN("Chq "&amp;Menu!$I$9))&amp;" "&amp;IF(Menu!H47&lt;&gt;"",0&amp;" "&amp;FIXED(Menu!H47,2,1)&amp;REPT(" ",20-LEN(FIXED(Menu!H47,2,1))),IF(Menu!I47&lt;&gt;"",1&amp;" "&amp;FIXED(Menu!I47,2,1)&amp;REPT(" ",20-LEN(FIXED(Menu!I47,2,1))),""))&amp;" "&amp;"0          "&amp;"0.0                  "&amp;Menu!$F$11&amp;REPT(" ",100-LEN(Menu!$F$11))&amp;"      ","")</f>
        <v>M  101001000                      Chq 50     0 24.00                0          0.0                  aquí va el concepto del movimiento                                                                        </v>
      </c>
      <c r="B25" t="str">
        <f t="shared" si="0"/>
        <v>AD 70127F83-8BB6-B788-1763-910E62B48642 </v>
      </c>
      <c r="C25" t="str">
        <f>Menu!E46</f>
        <v>70127F83-8BB6-B788-1763-910E62B48642 </v>
      </c>
    </row>
    <row r="26" spans="1:3" ht="12.75">
      <c r="A26" t="str">
        <f>IF(Menu!B48&lt;&gt;"","M  "&amp;Trab!C61&amp;REPT(" ",30-LEN(Trab!C61))&amp;" "&amp;"Chq "&amp;Menu!$I$9&amp;REPT(" ",10-LEN("Chq "&amp;Menu!$I$9))&amp;" "&amp;IF(Menu!H48&lt;&gt;"",0&amp;" "&amp;FIXED(Menu!H48,2,1)&amp;REPT(" ",20-LEN(FIXED(Menu!H48,2,1))),IF(Menu!I48&lt;&gt;"",1&amp;" "&amp;FIXED(Menu!I48,2,1)&amp;REPT(" ",20-LEN(FIXED(Menu!I48,2,1))),""))&amp;" "&amp;"0          "&amp;"0.0                  "&amp;Menu!$F$11&amp;REPT(" ",100-LEN(Menu!$F$11))&amp;"      ","")</f>
        <v>M  101001000                      Chq 50     0 25.00                0          0.0                  aquí va el concepto del movimiento                                                                        </v>
      </c>
      <c r="B26" t="str">
        <f t="shared" si="0"/>
        <v>AD 70127F83-8BB6-B788-1763-910E62B48642 </v>
      </c>
      <c r="C26" t="str">
        <f>Menu!E47</f>
        <v>70127F83-8BB6-B788-1763-910E62B48642 </v>
      </c>
    </row>
    <row r="27" spans="1:3" ht="12.75">
      <c r="A27" t="str">
        <f>IF(Menu!B49&lt;&gt;"","M  "&amp;Trab!C62&amp;REPT(" ",30-LEN(Trab!C62))&amp;" "&amp;"Chq "&amp;Menu!$I$9&amp;REPT(" ",10-LEN("Chq "&amp;Menu!$I$9))&amp;" "&amp;IF(Menu!H49&lt;&gt;"",0&amp;" "&amp;FIXED(Menu!H49,2,1)&amp;REPT(" ",20-LEN(FIXED(Menu!H49,2,1))),IF(Menu!I49&lt;&gt;"",1&amp;" "&amp;FIXED(Menu!I49,2,1)&amp;REPT(" ",20-LEN(FIXED(Menu!I49,2,1))),""))&amp;" "&amp;"0          "&amp;"0.0                  "&amp;Menu!$F$11&amp;REPT(" ",100-LEN(Menu!$F$11))&amp;"      ","")</f>
        <v>M  101001000                      Chq 50     0 26.00                0          0.0                  aquí va el concepto del movimiento                                                                        </v>
      </c>
      <c r="B27" t="str">
        <f t="shared" si="0"/>
        <v>AD 70127F83-8BB6-B788-1763-910E62B48642 </v>
      </c>
      <c r="C27" t="str">
        <f>Menu!E48</f>
        <v>70127F83-8BB6-B788-1763-910E62B48642 </v>
      </c>
    </row>
    <row r="28" spans="1:3" ht="12.75">
      <c r="A28" t="str">
        <f>IF(Menu!B50&lt;&gt;"","M  "&amp;Trab!C63&amp;REPT(" ",30-LEN(Trab!C63))&amp;" "&amp;"Chq "&amp;Menu!$I$9&amp;REPT(" ",10-LEN("Chq "&amp;Menu!$I$9))&amp;" "&amp;IF(Menu!H50&lt;&gt;"",0&amp;" "&amp;FIXED(Menu!H50,2,1)&amp;REPT(" ",20-LEN(FIXED(Menu!H50,2,1))),IF(Menu!I50&lt;&gt;"",1&amp;" "&amp;FIXED(Menu!I50,2,1)&amp;REPT(" ",20-LEN(FIXED(Menu!I50,2,1))),""))&amp;" "&amp;"0          "&amp;"0.0                  "&amp;Menu!$F$11&amp;REPT(" ",100-LEN(Menu!$F$11))&amp;"      ","")</f>
        <v>M  101001000                      Chq 50     0 27.00                0          0.0                  aquí va el concepto del movimiento                                                                        </v>
      </c>
      <c r="B28" t="str">
        <f t="shared" si="0"/>
        <v>AD 70127F83-8BB6-B788-1763-910E62B48642 </v>
      </c>
      <c r="C28" t="str">
        <f>Menu!E49</f>
        <v>70127F83-8BB6-B788-1763-910E62B48642 </v>
      </c>
    </row>
    <row r="29" spans="1:3" ht="12.75">
      <c r="A29" t="str">
        <f>IF(Menu!B51&lt;&gt;"","M  "&amp;Trab!C64&amp;REPT(" ",30-LEN(Trab!C64))&amp;" "&amp;"Chq "&amp;Menu!$I$9&amp;REPT(" ",10-LEN("Chq "&amp;Menu!$I$9))&amp;" "&amp;IF(Menu!H51&lt;&gt;"",0&amp;" "&amp;FIXED(Menu!H51,2,1)&amp;REPT(" ",20-LEN(FIXED(Menu!H51,2,1))),IF(Menu!I51&lt;&gt;"",1&amp;" "&amp;FIXED(Menu!I51,2,1)&amp;REPT(" ",20-LEN(FIXED(Menu!I51,2,1))),""))&amp;" "&amp;"0          "&amp;"0.0                  "&amp;Menu!$F$11&amp;REPT(" ",100-LEN(Menu!$F$11))&amp;"      ","")</f>
        <v>M  101001000                      Chq 50     0 28.00                0          0.0                  aquí va el concepto del movimiento                                                                        </v>
      </c>
      <c r="B29" t="str">
        <f t="shared" si="0"/>
        <v>AD 70127F83-8BB6-B788-1763-910E62B48642 </v>
      </c>
      <c r="C29" t="str">
        <f>Menu!E50</f>
        <v>70127F83-8BB6-B788-1763-910E62B48642 </v>
      </c>
    </row>
    <row r="30" spans="1:3" ht="12.75">
      <c r="A30" t="str">
        <f>IF(Menu!B52&lt;&gt;"","M  "&amp;Trab!C65&amp;REPT(" ",30-LEN(Trab!C65))&amp;" "&amp;"Chq "&amp;Menu!$I$9&amp;REPT(" ",10-LEN("Chq "&amp;Menu!$I$9))&amp;" "&amp;IF(Menu!H52&lt;&gt;"",0&amp;" "&amp;FIXED(Menu!H52,2,1)&amp;REPT(" ",20-LEN(FIXED(Menu!H52,2,1))),IF(Menu!I52&lt;&gt;"",1&amp;" "&amp;FIXED(Menu!I52,2,1)&amp;REPT(" ",20-LEN(FIXED(Menu!I52,2,1))),""))&amp;" "&amp;"0          "&amp;"0.0                  "&amp;Menu!$F$11&amp;REPT(" ",100-LEN(Menu!$F$11))&amp;"      ","")</f>
        <v>M  101001000                      Chq 50     0 29.00                0          0.0                  aquí va el concepto del movimiento                                                                        </v>
      </c>
      <c r="B30" t="str">
        <f t="shared" si="0"/>
        <v>AD 70127F83-8BB6-B788-1763-910E62B48642 </v>
      </c>
      <c r="C30" t="str">
        <f>Menu!E51</f>
        <v>70127F83-8BB6-B788-1763-910E62B48642 </v>
      </c>
    </row>
    <row r="31" spans="1:3" ht="12.75">
      <c r="A31" t="str">
        <f>IF(Menu!B53&lt;&gt;"","M  "&amp;Trab!C66&amp;REPT(" ",30-LEN(Trab!C66))&amp;" "&amp;"Chq "&amp;Menu!$I$9&amp;REPT(" ",10-LEN("Chq "&amp;Menu!$I$9))&amp;" "&amp;IF(Menu!H53&lt;&gt;"",0&amp;" "&amp;FIXED(Menu!H53,2,1)&amp;REPT(" ",20-LEN(FIXED(Menu!H53,2,1))),IF(Menu!I53&lt;&gt;"",1&amp;" "&amp;FIXED(Menu!I53,2,1)&amp;REPT(" ",20-LEN(FIXED(Menu!I53,2,1))),""))&amp;" "&amp;"0          "&amp;"0.0                  "&amp;Menu!$F$11&amp;REPT(" ",100-LEN(Menu!$F$11))&amp;"      ","")</f>
        <v>M  101001000                      Chq 50     0 30.00                0          0.0                  aquí va el concepto del movimiento                                                                        </v>
      </c>
      <c r="B31" t="str">
        <f t="shared" si="0"/>
        <v>AD 70127F83-8BB6-B788-1763-910E62B48642 </v>
      </c>
      <c r="C31" t="str">
        <f>Menu!E52</f>
        <v>70127F83-8BB6-B788-1763-910E62B48642 </v>
      </c>
    </row>
    <row r="32" spans="1:3" ht="12.75">
      <c r="A32" t="str">
        <f>IF(Menu!B54&lt;&gt;"","M  "&amp;Trab!C67&amp;REPT(" ",30-LEN(Trab!C67))&amp;" "&amp;"Chq "&amp;Menu!$I$9&amp;REPT(" ",10-LEN("Chq "&amp;Menu!$I$9))&amp;" "&amp;IF(Menu!H54&lt;&gt;"",0&amp;" "&amp;FIXED(Menu!H54,2,1)&amp;REPT(" ",20-LEN(FIXED(Menu!H54,2,1))),IF(Menu!I54&lt;&gt;"",1&amp;" "&amp;FIXED(Menu!I54,2,1)&amp;REPT(" ",20-LEN(FIXED(Menu!I54,2,1))),""))&amp;" "&amp;"0          "&amp;"0.0                  "&amp;Menu!$F$11&amp;REPT(" ",100-LEN(Menu!$F$11))&amp;"      ","")</f>
        <v>M  101001000                      Chq 50     0 31.00                0          0.0                  aquí va el concepto del movimiento                                                                        </v>
      </c>
      <c r="B32" t="str">
        <f t="shared" si="0"/>
        <v>AD 70127F83-8BB6-B788-1763-910E62B48642 </v>
      </c>
      <c r="C32" t="str">
        <f>Menu!E53</f>
        <v>70127F83-8BB6-B788-1763-910E62B48642 </v>
      </c>
    </row>
    <row r="33" spans="1:3" ht="12.75">
      <c r="A33" t="str">
        <f>IF(Menu!B55&lt;&gt;"","M  "&amp;Trab!C68&amp;REPT(" ",30-LEN(Trab!C68))&amp;" "&amp;"Chq "&amp;Menu!$I$9&amp;REPT(" ",10-LEN("Chq "&amp;Menu!$I$9))&amp;" "&amp;IF(Menu!H55&lt;&gt;"",0&amp;" "&amp;FIXED(Menu!H55,2,1)&amp;REPT(" ",20-LEN(FIXED(Menu!H55,2,1))),IF(Menu!I55&lt;&gt;"",1&amp;" "&amp;FIXED(Menu!I55,2,1)&amp;REPT(" ",20-LEN(FIXED(Menu!I55,2,1))),""))&amp;" "&amp;"0          "&amp;"0.0                  "&amp;Menu!$F$11&amp;REPT(" ",100-LEN(Menu!$F$11))&amp;"      ","")</f>
        <v>M  101001000                      Chq 50     0 32.00                0          0.0                  aquí va el concepto del movimiento                                                                        </v>
      </c>
      <c r="B33" t="str">
        <f t="shared" si="0"/>
        <v>AD 70127F83-8BB6-B788-1763-910E62B48642 </v>
      </c>
      <c r="C33" t="str">
        <f>Menu!E54</f>
        <v>70127F83-8BB6-B788-1763-910E62B48642 </v>
      </c>
    </row>
    <row r="34" spans="1:3" ht="12.75">
      <c r="A34" t="str">
        <f>IF(Menu!B56&lt;&gt;"","M  "&amp;Trab!C69&amp;REPT(" ",30-LEN(Trab!C69))&amp;" "&amp;"Chq "&amp;Menu!$I$9&amp;REPT(" ",10-LEN("Chq "&amp;Menu!$I$9))&amp;" "&amp;IF(Menu!H56&lt;&gt;"",0&amp;" "&amp;FIXED(Menu!H56,2,1)&amp;REPT(" ",20-LEN(FIXED(Menu!H56,2,1))),IF(Menu!I56&lt;&gt;"",1&amp;" "&amp;FIXED(Menu!I56,2,1)&amp;REPT(" ",20-LEN(FIXED(Menu!I56,2,1))),""))&amp;" "&amp;"0          "&amp;"0.0                  "&amp;Menu!$F$11&amp;REPT(" ",100-LEN(Menu!$F$11))&amp;"      ","")</f>
        <v>M  101001000                      Chq 50     0 33.00                0          0.0                  aquí va el concepto del movimiento                                                                        </v>
      </c>
      <c r="B34" t="str">
        <f t="shared" si="0"/>
        <v>AD 70127F83-8BB6-B788-1763-910E62B48642 </v>
      </c>
      <c r="C34" t="str">
        <f>Menu!E55</f>
        <v>70127F83-8BB6-B788-1763-910E62B48642 </v>
      </c>
    </row>
    <row r="35" spans="1:3" ht="12.75">
      <c r="A35" t="str">
        <f>IF(Menu!B57&lt;&gt;"","M  "&amp;Trab!C70&amp;REPT(" ",30-LEN(Trab!C70))&amp;" "&amp;"Chq "&amp;Menu!$I$9&amp;REPT(" ",10-LEN("Chq "&amp;Menu!$I$9))&amp;" "&amp;IF(Menu!H57&lt;&gt;"",0&amp;" "&amp;FIXED(Menu!H57,2,1)&amp;REPT(" ",20-LEN(FIXED(Menu!H57,2,1))),IF(Menu!I57&lt;&gt;"",1&amp;" "&amp;FIXED(Menu!I57,2,1)&amp;REPT(" ",20-LEN(FIXED(Menu!I57,2,1))),""))&amp;" "&amp;"0          "&amp;"0.0                  "&amp;Menu!$F$11&amp;REPT(" ",100-LEN(Menu!$F$11))&amp;"      ","")</f>
        <v>M  101001000                      Chq 50     0 34.00                0          0.0                  aquí va el concepto del movimiento                                                                        </v>
      </c>
      <c r="B35" t="str">
        <f t="shared" si="0"/>
        <v>AD 70127F83-8BB6-B788-1763-910E62B48642 </v>
      </c>
      <c r="C35" t="str">
        <f>Menu!E56</f>
        <v>70127F83-8BB6-B788-1763-910E62B48642 </v>
      </c>
    </row>
    <row r="36" spans="1:3" ht="12.75">
      <c r="A36" t="str">
        <f>IF(Menu!B58&lt;&gt;"","M  "&amp;Trab!C71&amp;REPT(" ",30-LEN(Trab!C71))&amp;" "&amp;"Chq "&amp;Menu!$I$9&amp;REPT(" ",10-LEN("Chq "&amp;Menu!$I$9))&amp;" "&amp;IF(Menu!H58&lt;&gt;"",0&amp;" "&amp;FIXED(Menu!H58,2,1)&amp;REPT(" ",20-LEN(FIXED(Menu!H58,2,1))),IF(Menu!I58&lt;&gt;"",1&amp;" "&amp;FIXED(Menu!I58,2,1)&amp;REPT(" ",20-LEN(FIXED(Menu!I58,2,1))),""))&amp;" "&amp;"0          "&amp;"0.0                  "&amp;Menu!$F$11&amp;REPT(" ",100-LEN(Menu!$F$11))&amp;"      ","")</f>
        <v>M  101001000                      Chq 50     0 35.00                0          0.0                  aquí va el concepto del movimiento                                                                        </v>
      </c>
      <c r="B36" t="str">
        <f t="shared" si="0"/>
        <v>AD 70127F83-8BB6-B788-1763-910E62B48642 </v>
      </c>
      <c r="C36" t="str">
        <f>Menu!E57</f>
        <v>70127F83-8BB6-B788-1763-910E62B48642 </v>
      </c>
    </row>
    <row r="37" spans="1:3" ht="12.75">
      <c r="A37" t="str">
        <f>IF(Menu!B59&lt;&gt;"","M  "&amp;Trab!C72&amp;REPT(" ",30-LEN(Trab!C72))&amp;" "&amp;"Chq "&amp;Menu!$I$9&amp;REPT(" ",10-LEN("Chq "&amp;Menu!$I$9))&amp;" "&amp;IF(Menu!H59&lt;&gt;"",0&amp;" "&amp;FIXED(Menu!H59,2,1)&amp;REPT(" ",20-LEN(FIXED(Menu!H59,2,1))),IF(Menu!I59&lt;&gt;"",1&amp;" "&amp;FIXED(Menu!I59,2,1)&amp;REPT(" ",20-LEN(FIXED(Menu!I59,2,1))),""))&amp;" "&amp;"0          "&amp;"0.0                  "&amp;Menu!$F$11&amp;REPT(" ",100-LEN(Menu!$F$11))&amp;"      ","")</f>
        <v>M  101001000                      Chq 50     0 36.00                0          0.0                  aquí va el concepto del movimiento                                                                        </v>
      </c>
      <c r="B37" t="str">
        <f t="shared" si="0"/>
        <v>AD 70127F83-8BB6-B788-1763-910E62B48642 </v>
      </c>
      <c r="C37" t="str">
        <f>Menu!E58</f>
        <v>70127F83-8BB6-B788-1763-910E62B48642 </v>
      </c>
    </row>
    <row r="38" spans="1:3" ht="12.75">
      <c r="A38" t="str">
        <f>IF(Menu!B60&lt;&gt;"","M  "&amp;Trab!C73&amp;REPT(" ",30-LEN(Trab!C73))&amp;" "&amp;"Chq "&amp;Menu!$I$9&amp;REPT(" ",10-LEN("Chq "&amp;Menu!$I$9))&amp;" "&amp;IF(Menu!H60&lt;&gt;"",0&amp;" "&amp;FIXED(Menu!H60,2,1)&amp;REPT(" ",20-LEN(FIXED(Menu!H60,2,1))),IF(Menu!I60&lt;&gt;"",1&amp;" "&amp;FIXED(Menu!I60,2,1)&amp;REPT(" ",20-LEN(FIXED(Menu!I60,2,1))),""))&amp;" "&amp;"0          "&amp;"0.0                  "&amp;Menu!$F$11&amp;REPT(" ",100-LEN(Menu!$F$11))&amp;"      ","")</f>
        <v>M  101001000                      Chq 50     0 37.00                0          0.0                  aquí va el concepto del movimiento                                                                        </v>
      </c>
      <c r="B38" t="str">
        <f t="shared" si="0"/>
        <v>AD 70127F83-8BB6-B788-1763-910E62B48642 </v>
      </c>
      <c r="C38" t="str">
        <f>Menu!E59</f>
        <v>70127F83-8BB6-B788-1763-910E62B48642 </v>
      </c>
    </row>
    <row r="39" spans="1:3" ht="12.75">
      <c r="A39" t="str">
        <f>IF(Menu!B61&lt;&gt;"","M  "&amp;Trab!C74&amp;REPT(" ",30-LEN(Trab!C74))&amp;" "&amp;"Chq "&amp;Menu!$I$9&amp;REPT(" ",10-LEN("Chq "&amp;Menu!$I$9))&amp;" "&amp;IF(Menu!H61&lt;&gt;"",0&amp;" "&amp;FIXED(Menu!H61,2,1)&amp;REPT(" ",20-LEN(FIXED(Menu!H61,2,1))),IF(Menu!I61&lt;&gt;"",1&amp;" "&amp;FIXED(Menu!I61,2,1)&amp;REPT(" ",20-LEN(FIXED(Menu!I61,2,1))),""))&amp;" "&amp;"0          "&amp;"0.0                  "&amp;Menu!$F$11&amp;REPT(" ",100-LEN(Menu!$F$11))&amp;"      ","")</f>
        <v>M  101001000                      Chq 50     0 38.00                0          0.0                  aquí va el concepto del movimiento                                                                        </v>
      </c>
      <c r="B39" t="str">
        <f t="shared" si="0"/>
        <v>AD 70127F83-8BB6-B788-1763-910E62B48642 </v>
      </c>
      <c r="C39" t="str">
        <f>Menu!E60</f>
        <v>70127F83-8BB6-B788-1763-910E62B48642 </v>
      </c>
    </row>
    <row r="40" spans="1:3" ht="12.75">
      <c r="A40" t="str">
        <f>IF(Menu!B62&lt;&gt;"","M  "&amp;Trab!C75&amp;REPT(" ",30-LEN(Trab!C75))&amp;" "&amp;"Chq "&amp;Menu!$I$9&amp;REPT(" ",10-LEN("Chq "&amp;Menu!$I$9))&amp;" "&amp;IF(Menu!H62&lt;&gt;"",0&amp;" "&amp;FIXED(Menu!H62,2,1)&amp;REPT(" ",20-LEN(FIXED(Menu!H62,2,1))),IF(Menu!I62&lt;&gt;"",1&amp;" "&amp;FIXED(Menu!I62,2,1)&amp;REPT(" ",20-LEN(FIXED(Menu!I62,2,1))),""))&amp;" "&amp;"0          "&amp;"0.0                  "&amp;Menu!$F$11&amp;REPT(" ",100-LEN(Menu!$F$11))&amp;"      ","")</f>
        <v>M  101001000                      Chq 50     0 39.00                0          0.0                  aquí va el concepto del movimiento                                                                        </v>
      </c>
      <c r="B40" t="str">
        <f t="shared" si="0"/>
        <v>AD 70127F83-8BB6-B788-1763-910E62B48642 </v>
      </c>
      <c r="C40" t="str">
        <f>Menu!E61</f>
        <v>70127F83-8BB6-B788-1763-910E62B48642 </v>
      </c>
    </row>
    <row r="41" spans="1:3" ht="12.75">
      <c r="A41" t="str">
        <f>IF(Menu!B63&lt;&gt;"","M  "&amp;Trab!C76&amp;REPT(" ",30-LEN(Trab!C76))&amp;" "&amp;"Chq "&amp;Menu!$I$9&amp;REPT(" ",10-LEN("Chq "&amp;Menu!$I$9))&amp;" "&amp;IF(Menu!H63&lt;&gt;"",0&amp;" "&amp;FIXED(Menu!H63,2,1)&amp;REPT(" ",20-LEN(FIXED(Menu!H63,2,1))),IF(Menu!I63&lt;&gt;"",1&amp;" "&amp;FIXED(Menu!I63,2,1)&amp;REPT(" ",20-LEN(FIXED(Menu!I63,2,1))),""))&amp;" "&amp;"0          "&amp;"0.0                  "&amp;Menu!$F$11&amp;REPT(" ",100-LEN(Menu!$F$11))&amp;"      ","")</f>
        <v>M  101001000                      Chq 50     0 40.00                0          0.0                  aquí va el concepto del movimiento                                                                        </v>
      </c>
      <c r="B41" t="str">
        <f t="shared" si="0"/>
        <v>AD 70127F83-8BB6-B788-1763-910E62B48642 </v>
      </c>
      <c r="C41" t="str">
        <f>Menu!E62</f>
        <v>70127F83-8BB6-B788-1763-910E62B48642 </v>
      </c>
    </row>
    <row r="42" spans="1:3" ht="12.75">
      <c r="A42" t="str">
        <f>IF(Menu!B64&lt;&gt;"","M  "&amp;Trab!C77&amp;REPT(" ",30-LEN(Trab!C77))&amp;" "&amp;"Chq "&amp;Menu!$I$9&amp;REPT(" ",10-LEN("Chq "&amp;Menu!$I$9))&amp;" "&amp;IF(Menu!H64&lt;&gt;"",0&amp;" "&amp;FIXED(Menu!H64,2,1)&amp;REPT(" ",20-LEN(FIXED(Menu!H64,2,1))),IF(Menu!I64&lt;&gt;"",1&amp;" "&amp;FIXED(Menu!I64,2,1)&amp;REPT(" ",20-LEN(FIXED(Menu!I64,2,1))),""))&amp;" "&amp;"0          "&amp;"0.0                  "&amp;Menu!$F$11&amp;REPT(" ",100-LEN(Menu!$F$11))&amp;"      ","")</f>
        <v>M  101001000                      Chq 50     0 41.00                0          0.0                  aquí va el concepto del movimiento                                                                        </v>
      </c>
      <c r="B42" t="str">
        <f t="shared" si="0"/>
        <v>AD 70127F83-8BB6-B788-1763-910E62B48642 </v>
      </c>
      <c r="C42" t="str">
        <f>Menu!E63</f>
        <v>70127F83-8BB6-B788-1763-910E62B48642 </v>
      </c>
    </row>
    <row r="43" spans="1:3" ht="12.75">
      <c r="A43" t="str">
        <f>IF(Menu!B65&lt;&gt;"","M  "&amp;Trab!C78&amp;REPT(" ",30-LEN(Trab!C78))&amp;" "&amp;"Chq "&amp;Menu!$I$9&amp;REPT(" ",10-LEN("Chq "&amp;Menu!$I$9))&amp;" "&amp;IF(Menu!H65&lt;&gt;"",0&amp;" "&amp;FIXED(Menu!H65,2,1)&amp;REPT(" ",20-LEN(FIXED(Menu!H65,2,1))),IF(Menu!I65&lt;&gt;"",1&amp;" "&amp;FIXED(Menu!I65,2,1)&amp;REPT(" ",20-LEN(FIXED(Menu!I65,2,1))),""))&amp;" "&amp;"0          "&amp;"0.0                  "&amp;Menu!$F$11&amp;REPT(" ",100-LEN(Menu!$F$11))&amp;"      ","")</f>
        <v>M  101001000                      Chq 50     0 42.00                0          0.0                  aquí va el concepto del movimiento                                                                        </v>
      </c>
      <c r="B43" t="str">
        <f t="shared" si="0"/>
        <v>AD 70127F83-8BB6-B788-1763-910E62B48642 </v>
      </c>
      <c r="C43" t="str">
        <f>Menu!E64</f>
        <v>70127F83-8BB6-B788-1763-910E62B48642 </v>
      </c>
    </row>
    <row r="44" spans="1:3" ht="12.75">
      <c r="A44" t="str">
        <f>IF(Menu!B66&lt;&gt;"","M  "&amp;Trab!C79&amp;REPT(" ",30-LEN(Trab!C79))&amp;" "&amp;"Chq "&amp;Menu!$I$9&amp;REPT(" ",10-LEN("Chq "&amp;Menu!$I$9))&amp;" "&amp;IF(Menu!H66&lt;&gt;"",0&amp;" "&amp;FIXED(Menu!H66,2,1)&amp;REPT(" ",20-LEN(FIXED(Menu!H66,2,1))),IF(Menu!I66&lt;&gt;"",1&amp;" "&amp;FIXED(Menu!I66,2,1)&amp;REPT(" ",20-LEN(FIXED(Menu!I66,2,1))),""))&amp;" "&amp;"0          "&amp;"0.0                  "&amp;Menu!$F$11&amp;REPT(" ",100-LEN(Menu!$F$11))&amp;"      ","")</f>
        <v>M  101001000                      Chq 50     0 43.00                0          0.0                  aquí va el concepto del movimiento                                                                        </v>
      </c>
      <c r="B44" t="str">
        <f t="shared" si="0"/>
        <v>AD 70127F83-8BB6-B788-1763-910E62B48642 </v>
      </c>
      <c r="C44" t="str">
        <f>Menu!E65</f>
        <v>70127F83-8BB6-B788-1763-910E62B48642 </v>
      </c>
    </row>
    <row r="45" spans="1:3" ht="12.75">
      <c r="A45" t="str">
        <f>IF(Menu!B67&lt;&gt;"","M  "&amp;Trab!C80&amp;REPT(" ",30-LEN(Trab!C80))&amp;" "&amp;"Chq "&amp;Menu!$I$9&amp;REPT(" ",10-LEN("Chq "&amp;Menu!$I$9))&amp;" "&amp;IF(Menu!H67&lt;&gt;"",0&amp;" "&amp;FIXED(Menu!H67,2,1)&amp;REPT(" ",20-LEN(FIXED(Menu!H67,2,1))),IF(Menu!I67&lt;&gt;"",1&amp;" "&amp;FIXED(Menu!I67,2,1)&amp;REPT(" ",20-LEN(FIXED(Menu!I67,2,1))),""))&amp;" "&amp;"0          "&amp;"0.0                  "&amp;Menu!$F$11&amp;REPT(" ",100-LEN(Menu!$F$11))&amp;"      ","")</f>
        <v>M  101001000                      Chq 50     0 44.00                0          0.0                  aquí va el concepto del movimiento                                                                        </v>
      </c>
      <c r="B45" t="str">
        <f t="shared" si="0"/>
        <v>AD 70127F83-8BB6-B788-1763-910E62B48642 </v>
      </c>
      <c r="C45" t="str">
        <f>Menu!E66</f>
        <v>70127F83-8BB6-B788-1763-910E62B48642 </v>
      </c>
    </row>
    <row r="46" spans="1:3" ht="12.75">
      <c r="A46" t="str">
        <f>IF(Menu!B68&lt;&gt;"","M  "&amp;Trab!C81&amp;REPT(" ",30-LEN(Trab!C81))&amp;" "&amp;"Chq "&amp;Menu!$I$9&amp;REPT(" ",10-LEN("Chq "&amp;Menu!$I$9))&amp;" "&amp;IF(Menu!H68&lt;&gt;"",0&amp;" "&amp;FIXED(Menu!H68,2,1)&amp;REPT(" ",20-LEN(FIXED(Menu!H68,2,1))),IF(Menu!I68&lt;&gt;"",1&amp;" "&amp;FIXED(Menu!I68,2,1)&amp;REPT(" ",20-LEN(FIXED(Menu!I68,2,1))),""))&amp;" "&amp;"0          "&amp;"0.0                  "&amp;Menu!$F$11&amp;REPT(" ",100-LEN(Menu!$F$11))&amp;"      ","")</f>
        <v>M  101001000                      Chq 50     0 45.00                0          0.0                  aquí va el concepto del movimiento                                                                        </v>
      </c>
      <c r="B46" t="str">
        <f t="shared" si="0"/>
        <v>AD 70127F83-8BB6-B788-1763-910E62B48642 </v>
      </c>
      <c r="C46" t="str">
        <f>Menu!E67</f>
        <v>70127F83-8BB6-B788-1763-910E62B48642 </v>
      </c>
    </row>
    <row r="47" spans="1:3" ht="12.75">
      <c r="A47" t="str">
        <f>IF(Menu!B69&lt;&gt;"","M  "&amp;Trab!C82&amp;REPT(" ",30-LEN(Trab!C82))&amp;" "&amp;"Chq "&amp;Menu!$I$9&amp;REPT(" ",10-LEN("Chq "&amp;Menu!$I$9))&amp;" "&amp;IF(Menu!H69&lt;&gt;"",0&amp;" "&amp;FIXED(Menu!H69,2,1)&amp;REPT(" ",20-LEN(FIXED(Menu!H69,2,1))),IF(Menu!I69&lt;&gt;"",1&amp;" "&amp;FIXED(Menu!I69,2,1)&amp;REPT(" ",20-LEN(FIXED(Menu!I69,2,1))),""))&amp;" "&amp;"0          "&amp;"0.0                  "&amp;Menu!$F$11&amp;REPT(" ",100-LEN(Menu!$F$11))&amp;"      ","")</f>
        <v>M  101001000                      Chq 50     0 46.00                0          0.0                  aquí va el concepto del movimiento                                                                        </v>
      </c>
      <c r="B47" t="str">
        <f t="shared" si="0"/>
        <v>AD 70127F83-8BB6-B788-1763-910E62B48642 </v>
      </c>
      <c r="C47" t="str">
        <f>Menu!E68</f>
        <v>70127F83-8BB6-B788-1763-910E62B48642 </v>
      </c>
    </row>
    <row r="48" spans="1:3" ht="12.75">
      <c r="A48" t="str">
        <f>IF(Menu!B70&lt;&gt;"","M  "&amp;Trab!C83&amp;REPT(" ",30-LEN(Trab!C83))&amp;" "&amp;"Chq "&amp;Menu!$I$9&amp;REPT(" ",10-LEN("Chq "&amp;Menu!$I$9))&amp;" "&amp;IF(Menu!H70&lt;&gt;"",0&amp;" "&amp;FIXED(Menu!H70,2,1)&amp;REPT(" ",20-LEN(FIXED(Menu!H70,2,1))),IF(Menu!I70&lt;&gt;"",1&amp;" "&amp;FIXED(Menu!I70,2,1)&amp;REPT(" ",20-LEN(FIXED(Menu!I70,2,1))),""))&amp;" "&amp;"0          "&amp;"0.0                  "&amp;Menu!$F$11&amp;REPT(" ",100-LEN(Menu!$F$11))&amp;"      ","")</f>
        <v>M  101001000                      Chq 50     0 47.00                0          0.0                  aquí va el concepto del movimiento                                                                        </v>
      </c>
      <c r="B48" t="str">
        <f t="shared" si="0"/>
        <v>AD 70127F83-8BB6-B788-1763-910E62B48642 </v>
      </c>
      <c r="C48" t="str">
        <f>Menu!E69</f>
        <v>70127F83-8BB6-B788-1763-910E62B48642 </v>
      </c>
    </row>
    <row r="49" spans="1:3" ht="12.75">
      <c r="A49" t="str">
        <f>IF(Menu!B71&lt;&gt;"","M  "&amp;Trab!C84&amp;REPT(" ",30-LEN(Trab!C84))&amp;" "&amp;"Chq "&amp;Menu!$I$9&amp;REPT(" ",10-LEN("Chq "&amp;Menu!$I$9))&amp;" "&amp;IF(Menu!H71&lt;&gt;"",0&amp;" "&amp;FIXED(Menu!H71,2,1)&amp;REPT(" ",20-LEN(FIXED(Menu!H71,2,1))),IF(Menu!I71&lt;&gt;"",1&amp;" "&amp;FIXED(Menu!I71,2,1)&amp;REPT(" ",20-LEN(FIXED(Menu!I71,2,1))),""))&amp;" "&amp;"0          "&amp;"0.0                  "&amp;Menu!$F$11&amp;REPT(" ",100-LEN(Menu!$F$11))&amp;"      ","")</f>
        <v>M  101001000                      Chq 50     0 48.00                0          0.0                  aquí va el concepto del movimiento                                                                        </v>
      </c>
      <c r="B49" t="str">
        <f t="shared" si="0"/>
        <v>AD 70127F83-8BB6-B788-1763-910E62B48642 </v>
      </c>
      <c r="C49" t="str">
        <f>Menu!E70</f>
        <v>70127F83-8BB6-B788-1763-910E62B48642 </v>
      </c>
    </row>
    <row r="50" spans="1:3" ht="12.75">
      <c r="A50" t="str">
        <f>IF(Menu!B72&lt;&gt;"","M  "&amp;Trab!C85&amp;REPT(" ",30-LEN(Trab!C85))&amp;" "&amp;"Chq "&amp;Menu!$I$9&amp;REPT(" ",10-LEN("Chq "&amp;Menu!$I$9))&amp;" "&amp;IF(Menu!H72&lt;&gt;"",0&amp;" "&amp;FIXED(Menu!H72,2,1)&amp;REPT(" ",20-LEN(FIXED(Menu!H72,2,1))),IF(Menu!I72&lt;&gt;"",1&amp;" "&amp;FIXED(Menu!I72,2,1)&amp;REPT(" ",20-LEN(FIXED(Menu!I72,2,1))),""))&amp;" "&amp;"0          "&amp;"0.0                  "&amp;Menu!$F$11&amp;REPT(" ",100-LEN(Menu!$F$11))&amp;"      ","")</f>
        <v>M  101001000                      Chq 50     0 49.00                0          0.0                  aquí va el concepto del movimiento                                                                        </v>
      </c>
      <c r="B50" t="str">
        <f t="shared" si="0"/>
        <v>AD 70127F83-8BB6-B788-1763-910E62B48642 </v>
      </c>
      <c r="C50" t="str">
        <f>Menu!E71</f>
        <v>70127F83-8BB6-B788-1763-910E62B48642 </v>
      </c>
    </row>
    <row r="51" spans="1:3" ht="12.75">
      <c r="A51" t="str">
        <f>IF(Menu!B73&lt;&gt;"","M  "&amp;Trab!C86&amp;REPT(" ",30-LEN(Trab!C86))&amp;" "&amp;"Chq "&amp;Menu!$I$9&amp;REPT(" ",10-LEN("Chq "&amp;Menu!$I$9))&amp;" "&amp;IF(Menu!H73&lt;&gt;"",0&amp;" "&amp;FIXED(Menu!H73,2,1)&amp;REPT(" ",20-LEN(FIXED(Menu!H73,2,1))),IF(Menu!I73&lt;&gt;"",1&amp;" "&amp;FIXED(Menu!I73,2,1)&amp;REPT(" ",20-LEN(FIXED(Menu!I73,2,1))),""))&amp;" "&amp;"0          "&amp;"0.0                  "&amp;Menu!$F$11&amp;REPT(" ",100-LEN(Menu!$F$11))&amp;"      ","")</f>
        <v>M  101001000                      Chq 50     0 50.00                0          0.0                  aquí va el concepto del movimiento                                                                        </v>
      </c>
      <c r="B51" t="str">
        <f t="shared" si="0"/>
        <v>AD 70127F83-8BB6-B788-1763-910E62B48642 </v>
      </c>
      <c r="C51" t="str">
        <f>Menu!E72</f>
        <v>70127F83-8BB6-B788-1763-910E62B48642 </v>
      </c>
    </row>
    <row r="52" spans="1:3" ht="12.75">
      <c r="A52" t="str">
        <f>IF(Menu!B74&lt;&gt;"","M  "&amp;Trab!C87&amp;REPT(" ",30-LEN(Trab!C87))&amp;" "&amp;"Chq "&amp;Menu!$I$9&amp;REPT(" ",10-LEN("Chq "&amp;Menu!$I$9))&amp;" "&amp;IF(Menu!H74&lt;&gt;"",0&amp;" "&amp;FIXED(Menu!H74,2,1)&amp;REPT(" ",20-LEN(FIXED(Menu!H74,2,1))),IF(Menu!I74&lt;&gt;"",1&amp;" "&amp;FIXED(Menu!I74,2,1)&amp;REPT(" ",20-LEN(FIXED(Menu!I74,2,1))),""))&amp;" "&amp;"0          "&amp;"0.0                  "&amp;Menu!$F$11&amp;REPT(" ",100-LEN(Menu!$F$11))&amp;"      ","")</f>
        <v>M  101001000                      Chq 50     0 51.00                0          0.0                  aquí va el concepto del movimiento                                                                        </v>
      </c>
      <c r="B52" t="str">
        <f t="shared" si="0"/>
        <v>AD 70127F83-8BB6-B788-1763-910E62B48642 </v>
      </c>
      <c r="C52" t="str">
        <f>Menu!E73</f>
        <v>70127F83-8BB6-B788-1763-910E62B48642 </v>
      </c>
    </row>
    <row r="53" spans="1:3" ht="12.75">
      <c r="A53" t="str">
        <f>IF(Menu!B75&lt;&gt;"","M  "&amp;Trab!C88&amp;REPT(" ",30-LEN(Trab!C88))&amp;" "&amp;"Chq "&amp;Menu!$I$9&amp;REPT(" ",10-LEN("Chq "&amp;Menu!$I$9))&amp;" "&amp;IF(Menu!H75&lt;&gt;"",0&amp;" "&amp;FIXED(Menu!H75,2,1)&amp;REPT(" ",20-LEN(FIXED(Menu!H75,2,1))),IF(Menu!I75&lt;&gt;"",1&amp;" "&amp;FIXED(Menu!I75,2,1)&amp;REPT(" ",20-LEN(FIXED(Menu!I75,2,1))),""))&amp;" "&amp;"0          "&amp;"0.0                  "&amp;Menu!$F$11&amp;REPT(" ",100-LEN(Menu!$F$11))&amp;"      ","")</f>
        <v>M  101001000                      Chq 50     0 52.00                0          0.0                  aquí va el concepto del movimiento                                                                        </v>
      </c>
      <c r="B53" t="str">
        <f t="shared" si="0"/>
        <v>AD 70127F83-8BB6-B788-1763-910E62B48642 </v>
      </c>
      <c r="C53" t="str">
        <f>Menu!E74</f>
        <v>70127F83-8BB6-B788-1763-910E62B48642 </v>
      </c>
    </row>
    <row r="54" spans="1:3" ht="12.75">
      <c r="A54" t="str">
        <f>IF(Menu!B76&lt;&gt;"","M  "&amp;Trab!C89&amp;REPT(" ",30-LEN(Trab!C89))&amp;" "&amp;"Chq "&amp;Menu!$I$9&amp;REPT(" ",10-LEN("Chq "&amp;Menu!$I$9))&amp;" "&amp;IF(Menu!H76&lt;&gt;"",0&amp;" "&amp;FIXED(Menu!H76,2,1)&amp;REPT(" ",20-LEN(FIXED(Menu!H76,2,1))),IF(Menu!I76&lt;&gt;"",1&amp;" "&amp;FIXED(Menu!I76,2,1)&amp;REPT(" ",20-LEN(FIXED(Menu!I76,2,1))),""))&amp;" "&amp;"0          "&amp;"0.0                  "&amp;Menu!$F$11&amp;REPT(" ",100-LEN(Menu!$F$11))&amp;"      ","")</f>
        <v>M  101001000                      Chq 50     0 53.00                0          0.0                  aquí va el concepto del movimiento                                                                        </v>
      </c>
      <c r="B54" t="str">
        <f t="shared" si="0"/>
        <v>AD 70127F83-8BB6-B788-1763-910E62B48642 </v>
      </c>
      <c r="C54" t="str">
        <f>Menu!E75</f>
        <v>70127F83-8BB6-B788-1763-910E62B48642 </v>
      </c>
    </row>
    <row r="55" spans="1:3" ht="12.75">
      <c r="A55" t="str">
        <f>IF(Menu!B77&lt;&gt;"","M  "&amp;Trab!C90&amp;REPT(" ",30-LEN(Trab!C90))&amp;" "&amp;"Chq "&amp;Menu!$I$9&amp;REPT(" ",10-LEN("Chq "&amp;Menu!$I$9))&amp;" "&amp;IF(Menu!H77&lt;&gt;"",0&amp;" "&amp;FIXED(Menu!H77,2,1)&amp;REPT(" ",20-LEN(FIXED(Menu!H77,2,1))),IF(Menu!I77&lt;&gt;"",1&amp;" "&amp;FIXED(Menu!I77,2,1)&amp;REPT(" ",20-LEN(FIXED(Menu!I77,2,1))),""))&amp;" "&amp;"0          "&amp;"0.0                  "&amp;Menu!$F$11&amp;REPT(" ",100-LEN(Menu!$F$11))&amp;"      ","")</f>
        <v>M  101001000                      Chq 50     0 54.00                0          0.0                  aquí va el concepto del movimiento                                                                        </v>
      </c>
      <c r="B55" t="str">
        <f t="shared" si="0"/>
        <v>AD 70127F83-8BB6-B788-1763-910E62B48642 </v>
      </c>
      <c r="C55" t="str">
        <f>Menu!E76</f>
        <v>70127F83-8BB6-B788-1763-910E62B48642 </v>
      </c>
    </row>
    <row r="56" spans="1:3" ht="12.75">
      <c r="A56" t="str">
        <f>IF(Menu!B78&lt;&gt;"","M  "&amp;Trab!C91&amp;REPT(" ",30-LEN(Trab!C91))&amp;" "&amp;"Chq "&amp;Menu!$I$9&amp;REPT(" ",10-LEN("Chq "&amp;Menu!$I$9))&amp;" "&amp;IF(Menu!H78&lt;&gt;"",0&amp;" "&amp;FIXED(Menu!H78,2,1)&amp;REPT(" ",20-LEN(FIXED(Menu!H78,2,1))),IF(Menu!I78&lt;&gt;"",1&amp;" "&amp;FIXED(Menu!I78,2,1)&amp;REPT(" ",20-LEN(FIXED(Menu!I78,2,1))),""))&amp;" "&amp;"0          "&amp;"0.0                  "&amp;Menu!$F$11&amp;REPT(" ",100-LEN(Menu!$F$11))&amp;"      ","")</f>
        <v>M  101001000                      Chq 50     0 55.00                0          0.0                  aquí va el concepto del movimiento                                                                        </v>
      </c>
      <c r="B56" t="str">
        <f t="shared" si="0"/>
        <v>AD 70127F83-8BB6-B788-1763-910E62B48642 </v>
      </c>
      <c r="C56" t="str">
        <f>Menu!E77</f>
        <v>70127F83-8BB6-B788-1763-910E62B48642 </v>
      </c>
    </row>
    <row r="57" spans="1:3" ht="12.75">
      <c r="A57" t="str">
        <f>IF(Menu!B79&lt;&gt;"","M  "&amp;Trab!C92&amp;REPT(" ",30-LEN(Trab!C92))&amp;" "&amp;"Chq "&amp;Menu!$I$9&amp;REPT(" ",10-LEN("Chq "&amp;Menu!$I$9))&amp;" "&amp;IF(Menu!H79&lt;&gt;"",0&amp;" "&amp;FIXED(Menu!H79,2,1)&amp;REPT(" ",20-LEN(FIXED(Menu!H79,2,1))),IF(Menu!I79&lt;&gt;"",1&amp;" "&amp;FIXED(Menu!I79,2,1)&amp;REPT(" ",20-LEN(FIXED(Menu!I79,2,1))),""))&amp;" "&amp;"0          "&amp;"0.0                  "&amp;Menu!$F$11&amp;REPT(" ",100-LEN(Menu!$F$11))&amp;"      ","")</f>
        <v>M  101001000                      Chq 50     0 56.00                0          0.0                  aquí va el concepto del movimiento                                                                        </v>
      </c>
      <c r="B57" t="str">
        <f t="shared" si="0"/>
        <v>AD 70127F83-8BB6-B788-1763-910E62B48642 </v>
      </c>
      <c r="C57" t="str">
        <f>Menu!E78</f>
        <v>70127F83-8BB6-B788-1763-910E62B48642 </v>
      </c>
    </row>
    <row r="58" spans="1:3" ht="12.75">
      <c r="A58" t="str">
        <f>IF(Menu!B80&lt;&gt;"","M  "&amp;Trab!C93&amp;REPT(" ",30-LEN(Trab!C93))&amp;" "&amp;"Chq "&amp;Menu!$I$9&amp;REPT(" ",10-LEN("Chq "&amp;Menu!$I$9))&amp;" "&amp;IF(Menu!H80&lt;&gt;"",0&amp;" "&amp;FIXED(Menu!H80,2,1)&amp;REPT(" ",20-LEN(FIXED(Menu!H80,2,1))),IF(Menu!I80&lt;&gt;"",1&amp;" "&amp;FIXED(Menu!I80,2,1)&amp;REPT(" ",20-LEN(FIXED(Menu!I80,2,1))),""))&amp;" "&amp;"0          "&amp;"0.0                  "&amp;Menu!$F$11&amp;REPT(" ",100-LEN(Menu!$F$11))&amp;"      ","")</f>
        <v>M  101001000                      Chq 50     0 57.00                0          0.0                  aquí va el concepto del movimiento                                                                        </v>
      </c>
      <c r="B58" t="str">
        <f t="shared" si="0"/>
        <v>AD 70127F83-8BB6-B788-1763-910E62B48642 </v>
      </c>
      <c r="C58" t="str">
        <f>Menu!E79</f>
        <v>70127F83-8BB6-B788-1763-910E62B48642 </v>
      </c>
    </row>
    <row r="59" spans="1:3" ht="12.75">
      <c r="A59" t="str">
        <f>IF(Menu!B81&lt;&gt;"","M  "&amp;Trab!C94&amp;REPT(" ",30-LEN(Trab!C94))&amp;" "&amp;"Chq "&amp;Menu!$I$9&amp;REPT(" ",10-LEN("Chq "&amp;Menu!$I$9))&amp;" "&amp;IF(Menu!H81&lt;&gt;"",0&amp;" "&amp;FIXED(Menu!H81,2,1)&amp;REPT(" ",20-LEN(FIXED(Menu!H81,2,1))),IF(Menu!I81&lt;&gt;"",1&amp;" "&amp;FIXED(Menu!I81,2,1)&amp;REPT(" ",20-LEN(FIXED(Menu!I81,2,1))),""))&amp;" "&amp;"0          "&amp;"0.0                  "&amp;Menu!$F$11&amp;REPT(" ",100-LEN(Menu!$F$11))&amp;"      ","")</f>
        <v>M  101001000                      Chq 50     0 58.00                0          0.0                  aquí va el concepto del movimiento                                                                        </v>
      </c>
      <c r="B59" t="str">
        <f t="shared" si="0"/>
        <v>AD 70127F83-8BB6-B788-1763-910E62B48642 </v>
      </c>
      <c r="C59" t="str">
        <f>Menu!E80</f>
        <v>70127F83-8BB6-B788-1763-910E62B48642 </v>
      </c>
    </row>
    <row r="60" spans="1:3" ht="12.75">
      <c r="A60" t="str">
        <f>IF(Menu!B82&lt;&gt;"","M  "&amp;Trab!C95&amp;REPT(" ",30-LEN(Trab!C95))&amp;" "&amp;"Chq "&amp;Menu!$I$9&amp;REPT(" ",10-LEN("Chq "&amp;Menu!$I$9))&amp;" "&amp;IF(Menu!H82&lt;&gt;"",0&amp;" "&amp;FIXED(Menu!H82,2,1)&amp;REPT(" ",20-LEN(FIXED(Menu!H82,2,1))),IF(Menu!I82&lt;&gt;"",1&amp;" "&amp;FIXED(Menu!I82,2,1)&amp;REPT(" ",20-LEN(FIXED(Menu!I82,2,1))),""))&amp;" "&amp;"0          "&amp;"0.0                  "&amp;Menu!$F$11&amp;REPT(" ",100-LEN(Menu!$F$11))&amp;"      ","")</f>
        <v>M  101001000                      Chq 50     0 59.00                0          0.0                  aquí va el concepto del movimiento                                                                        </v>
      </c>
      <c r="B60" t="str">
        <f t="shared" si="0"/>
        <v>AD 70127F83-8BB6-B788-1763-910E62B48642 </v>
      </c>
      <c r="C60" t="str">
        <f>Menu!E81</f>
        <v>70127F83-8BB6-B788-1763-910E62B48642 </v>
      </c>
    </row>
    <row r="61" spans="1:3" ht="12.75">
      <c r="A61" t="str">
        <f>IF(Menu!B83&lt;&gt;"","M  "&amp;Trab!C96&amp;REPT(" ",30-LEN(Trab!C96))&amp;" "&amp;"Chq "&amp;Menu!$I$9&amp;REPT(" ",10-LEN("Chq "&amp;Menu!$I$9))&amp;" "&amp;IF(Menu!H83&lt;&gt;"",0&amp;" "&amp;FIXED(Menu!H83,2,1)&amp;REPT(" ",20-LEN(FIXED(Menu!H83,2,1))),IF(Menu!I83&lt;&gt;"",1&amp;" "&amp;FIXED(Menu!I83,2,1)&amp;REPT(" ",20-LEN(FIXED(Menu!I83,2,1))),""))&amp;" "&amp;"0          "&amp;"0.0                  "&amp;Menu!$F$11&amp;REPT(" ",100-LEN(Menu!$F$11))&amp;"      ","")</f>
        <v>M  101001000                      Chq 50     0 60.00                0          0.0                  aquí va el concepto del movimiento                                                                        </v>
      </c>
      <c r="B61" t="str">
        <f t="shared" si="0"/>
        <v>AD 70127F83-8BB6-B788-1763-910E62B48642 </v>
      </c>
      <c r="C61" t="str">
        <f>Menu!E82</f>
        <v>70127F83-8BB6-B788-1763-910E62B48642 </v>
      </c>
    </row>
    <row r="62" spans="1:3" ht="12.75">
      <c r="A62" t="str">
        <f>IF(Menu!B84&lt;&gt;"","M  "&amp;Trab!C97&amp;REPT(" ",30-LEN(Trab!C97))&amp;" "&amp;"Chq "&amp;Menu!$I$9&amp;REPT(" ",10-LEN("Chq "&amp;Menu!$I$9))&amp;" "&amp;IF(Menu!H84&lt;&gt;"",0&amp;" "&amp;FIXED(Menu!H84,2,1)&amp;REPT(" ",20-LEN(FIXED(Menu!H84,2,1))),IF(Menu!I84&lt;&gt;"",1&amp;" "&amp;FIXED(Menu!I84,2,1)&amp;REPT(" ",20-LEN(FIXED(Menu!I84,2,1))),""))&amp;" "&amp;"0          "&amp;"0.0                  "&amp;Menu!$F$11&amp;REPT(" ",100-LEN(Menu!$F$11))&amp;"      ","")</f>
        <v>M  101001000                      Chq 50     0 61.00                0          0.0                  aquí va el concepto del movimiento                                                                        </v>
      </c>
      <c r="B62" t="str">
        <f t="shared" si="0"/>
        <v>AD 70127F83-8BB6-B788-1763-910E62B48642 </v>
      </c>
      <c r="C62" t="str">
        <f>Menu!E83</f>
        <v>70127F83-8BB6-B788-1763-910E62B48642 </v>
      </c>
    </row>
    <row r="63" spans="1:3" ht="12.75">
      <c r="A63" t="str">
        <f>IF(Menu!B85&lt;&gt;"","M  "&amp;Trab!C98&amp;REPT(" ",30-LEN(Trab!C98))&amp;" "&amp;"Chq "&amp;Menu!$I$9&amp;REPT(" ",10-LEN("Chq "&amp;Menu!$I$9))&amp;" "&amp;IF(Menu!H85&lt;&gt;"",0&amp;" "&amp;FIXED(Menu!H85,2,1)&amp;REPT(" ",20-LEN(FIXED(Menu!H85,2,1))),IF(Menu!I85&lt;&gt;"",1&amp;" "&amp;FIXED(Menu!I85,2,1)&amp;REPT(" ",20-LEN(FIXED(Menu!I85,2,1))),""))&amp;" "&amp;"0          "&amp;"0.0                  "&amp;Menu!$F$11&amp;REPT(" ",100-LEN(Menu!$F$11))&amp;"      ","")</f>
        <v>M  101001000                      Chq 50     0 62.00                0          0.0                  aquí va el concepto del movimiento                                                                        </v>
      </c>
      <c r="B63" t="str">
        <f t="shared" si="0"/>
        <v>AD 70127F83-8BB6-B788-1763-910E62B48642 </v>
      </c>
      <c r="C63" t="str">
        <f>Menu!E84</f>
        <v>70127F83-8BB6-B788-1763-910E62B48642 </v>
      </c>
    </row>
    <row r="64" spans="1:3" ht="12.75">
      <c r="A64" t="str">
        <f>IF(Menu!B86&lt;&gt;"","M  "&amp;Trab!C99&amp;REPT(" ",30-LEN(Trab!C99))&amp;" "&amp;"Chq "&amp;Menu!$I$9&amp;REPT(" ",10-LEN("Chq "&amp;Menu!$I$9))&amp;" "&amp;IF(Menu!H86&lt;&gt;"",0&amp;" "&amp;FIXED(Menu!H86,2,1)&amp;REPT(" ",20-LEN(FIXED(Menu!H86,2,1))),IF(Menu!I86&lt;&gt;"",1&amp;" "&amp;FIXED(Menu!I86,2,1)&amp;REPT(" ",20-LEN(FIXED(Menu!I86,2,1))),""))&amp;" "&amp;"0          "&amp;"0.0                  "&amp;Menu!$F$11&amp;REPT(" ",100-LEN(Menu!$F$11))&amp;"      ","")</f>
        <v>M  101001000                      Chq 50     0 63.00                0          0.0                  aquí va el concepto del movimiento                                                                        </v>
      </c>
      <c r="B64" t="str">
        <f t="shared" si="0"/>
        <v>AD 70127F83-8BB6-B788-1763-910E62B48642 </v>
      </c>
      <c r="C64" t="str">
        <f>Menu!E85</f>
        <v>70127F83-8BB6-B788-1763-910E62B48642 </v>
      </c>
    </row>
    <row r="65" spans="1:3" ht="12.75">
      <c r="A65" t="str">
        <f>IF(Menu!B87&lt;&gt;"","M  "&amp;Trab!C100&amp;REPT(" ",30-LEN(Trab!C100))&amp;" "&amp;"Chq "&amp;Menu!$I$9&amp;REPT(" ",10-LEN("Chq "&amp;Menu!$I$9))&amp;" "&amp;IF(Menu!H87&lt;&gt;"",0&amp;" "&amp;FIXED(Menu!H87,2,1)&amp;REPT(" ",20-LEN(FIXED(Menu!H87,2,1))),IF(Menu!I87&lt;&gt;"",1&amp;" "&amp;FIXED(Menu!I87,2,1)&amp;REPT(" ",20-LEN(FIXED(Menu!I87,2,1))),""))&amp;" "&amp;"0          "&amp;"0.0                  "&amp;Menu!$F$11&amp;REPT(" ",100-LEN(Menu!$F$11))&amp;"      ","")</f>
        <v>M  101001000                      Chq 50     0 64.00                0          0.0                  aquí va el concepto del movimiento                                                                        </v>
      </c>
      <c r="B65" t="str">
        <f t="shared" si="0"/>
        <v>AD 70127F83-8BB6-B788-1763-910E62B48642 </v>
      </c>
      <c r="C65" t="str">
        <f>Menu!E86</f>
        <v>70127F83-8BB6-B788-1763-910E62B48642 </v>
      </c>
    </row>
    <row r="66" spans="1:3" ht="12.75">
      <c r="A66" t="str">
        <f>IF(Menu!B88&lt;&gt;"","M  "&amp;Trab!C101&amp;REPT(" ",30-LEN(Trab!C101))&amp;" "&amp;"Chq "&amp;Menu!$I$9&amp;REPT(" ",10-LEN("Chq "&amp;Menu!$I$9))&amp;" "&amp;IF(Menu!H88&lt;&gt;"",0&amp;" "&amp;FIXED(Menu!H88,2,1)&amp;REPT(" ",20-LEN(FIXED(Menu!H88,2,1))),IF(Menu!I88&lt;&gt;"",1&amp;" "&amp;FIXED(Menu!I88,2,1)&amp;REPT(" ",20-LEN(FIXED(Menu!I88,2,1))),""))&amp;" "&amp;"0          "&amp;"0.0                  "&amp;Menu!$F$11&amp;REPT(" ",100-LEN(Menu!$F$11))&amp;"      ","")</f>
        <v>M  101001000                      Chq 50     0 65.00                0          0.0                  aquí va el concepto del movimiento                                                                        </v>
      </c>
      <c r="B66" t="str">
        <f t="shared" si="0"/>
        <v>AD 70127F83-8BB6-B788-1763-910E62B48642 </v>
      </c>
      <c r="C66" t="str">
        <f>Menu!E87</f>
        <v>70127F83-8BB6-B788-1763-910E62B48642 </v>
      </c>
    </row>
    <row r="67" spans="1:3" ht="12.75">
      <c r="A67" t="str">
        <f>IF(Menu!B89&lt;&gt;"","M  "&amp;Trab!C102&amp;REPT(" ",30-LEN(Trab!C102))&amp;" "&amp;"Chq "&amp;Menu!$I$9&amp;REPT(" ",10-LEN("Chq "&amp;Menu!$I$9))&amp;" "&amp;IF(Menu!H89&lt;&gt;"",0&amp;" "&amp;FIXED(Menu!H89,2,1)&amp;REPT(" ",20-LEN(FIXED(Menu!H89,2,1))),IF(Menu!I89&lt;&gt;"",1&amp;" "&amp;FIXED(Menu!I89,2,1)&amp;REPT(" ",20-LEN(FIXED(Menu!I89,2,1))),""))&amp;" "&amp;"0          "&amp;"0.0                  "&amp;Menu!$F$11&amp;REPT(" ",100-LEN(Menu!$F$11))&amp;"      ","")</f>
        <v>M  101001000                      Chq 50     0 66.00                0          0.0                  aquí va el concepto del movimiento                                                                        </v>
      </c>
      <c r="B67" t="str">
        <f t="shared" si="0"/>
        <v>AD 70127F83-8BB6-B788-1763-910E62B48642 </v>
      </c>
      <c r="C67" t="str">
        <f>Menu!E88</f>
        <v>70127F83-8BB6-B788-1763-910E62B48642 </v>
      </c>
    </row>
    <row r="68" spans="1:3" ht="12.75">
      <c r="A68" t="str">
        <f>IF(Menu!B90&lt;&gt;"","M  "&amp;Trab!C103&amp;REPT(" ",30-LEN(Trab!C103))&amp;" "&amp;"Chq "&amp;Menu!$I$9&amp;REPT(" ",10-LEN("Chq "&amp;Menu!$I$9))&amp;" "&amp;IF(Menu!H90&lt;&gt;"",0&amp;" "&amp;FIXED(Menu!H90,2,1)&amp;REPT(" ",20-LEN(FIXED(Menu!H90,2,1))),IF(Menu!I90&lt;&gt;"",1&amp;" "&amp;FIXED(Menu!I90,2,1)&amp;REPT(" ",20-LEN(FIXED(Menu!I90,2,1))),""))&amp;" "&amp;"0          "&amp;"0.0                  "&amp;Menu!$F$11&amp;REPT(" ",100-LEN(Menu!$F$11))&amp;"      ","")</f>
        <v>M  101001000                      Chq 50     0 67.00                0          0.0                  aquí va el concepto del movimiento                                                                        </v>
      </c>
      <c r="B68" t="str">
        <f t="shared" si="0"/>
        <v>AD 70127F83-8BB6-B788-1763-910E62B48642 </v>
      </c>
      <c r="C68" t="str">
        <f>Menu!E89</f>
        <v>70127F83-8BB6-B788-1763-910E62B48642 </v>
      </c>
    </row>
    <row r="69" spans="1:3" ht="12.75">
      <c r="A69" t="str">
        <f>IF(Menu!B91&lt;&gt;"","M  "&amp;Trab!C104&amp;REPT(" ",30-LEN(Trab!C104))&amp;" "&amp;"Chq "&amp;Menu!$I$9&amp;REPT(" ",10-LEN("Chq "&amp;Menu!$I$9))&amp;" "&amp;IF(Menu!H91&lt;&gt;"",0&amp;" "&amp;FIXED(Menu!H91,2,1)&amp;REPT(" ",20-LEN(FIXED(Menu!H91,2,1))),IF(Menu!I91&lt;&gt;"",1&amp;" "&amp;FIXED(Menu!I91,2,1)&amp;REPT(" ",20-LEN(FIXED(Menu!I91,2,1))),""))&amp;" "&amp;"0          "&amp;"0.0                  "&amp;Menu!$F$11&amp;REPT(" ",100-LEN(Menu!$F$11))&amp;"      ","")</f>
        <v>M  101001000                      Chq 50     0 68.00                0          0.0                  aquí va el concepto del movimiento                                                                        </v>
      </c>
      <c r="B69" t="str">
        <f aca="true" t="shared" si="1" ref="B69:B101">IF(A69="","","AD "&amp;(C69))</f>
        <v>AD 70127F83-8BB6-B788-1763-910E62B48642 </v>
      </c>
      <c r="C69" t="str">
        <f>Menu!E90</f>
        <v>70127F83-8BB6-B788-1763-910E62B48642 </v>
      </c>
    </row>
    <row r="70" spans="1:3" ht="12.75">
      <c r="A70" t="str">
        <f>IF(Menu!B92&lt;&gt;"","M  "&amp;Trab!C105&amp;REPT(" ",30-LEN(Trab!C105))&amp;" "&amp;"Chq "&amp;Menu!$I$9&amp;REPT(" ",10-LEN("Chq "&amp;Menu!$I$9))&amp;" "&amp;IF(Menu!H92&lt;&gt;"",0&amp;" "&amp;FIXED(Menu!H92,2,1)&amp;REPT(" ",20-LEN(FIXED(Menu!H92,2,1))),IF(Menu!I92&lt;&gt;"",1&amp;" "&amp;FIXED(Menu!I92,2,1)&amp;REPT(" ",20-LEN(FIXED(Menu!I92,2,1))),""))&amp;" "&amp;"0          "&amp;"0.0                  "&amp;Menu!$F$11&amp;REPT(" ",100-LEN(Menu!$F$11))&amp;"      ","")</f>
        <v>M  101001000                      Chq 50     0 69.00                0          0.0                  aquí va el concepto del movimiento                                                                        </v>
      </c>
      <c r="B70" t="str">
        <f t="shared" si="1"/>
        <v>AD 70127F83-8BB6-B788-1763-910E62B48642 </v>
      </c>
      <c r="C70" t="str">
        <f>Menu!E91</f>
        <v>70127F83-8BB6-B788-1763-910E62B48642 </v>
      </c>
    </row>
    <row r="71" spans="1:3" ht="12.75">
      <c r="A71" t="str">
        <f>IF(Menu!B93&lt;&gt;"","M  "&amp;Trab!C106&amp;REPT(" ",30-LEN(Trab!C106))&amp;" "&amp;"Chq "&amp;Menu!$I$9&amp;REPT(" ",10-LEN("Chq "&amp;Menu!$I$9))&amp;" "&amp;IF(Menu!H93&lt;&gt;"",0&amp;" "&amp;FIXED(Menu!H93,2,1)&amp;REPT(" ",20-LEN(FIXED(Menu!H93,2,1))),IF(Menu!I93&lt;&gt;"",1&amp;" "&amp;FIXED(Menu!I93,2,1)&amp;REPT(" ",20-LEN(FIXED(Menu!I93,2,1))),""))&amp;" "&amp;"0          "&amp;"0.0                  "&amp;Menu!$F$11&amp;REPT(" ",100-LEN(Menu!$F$11))&amp;"      ","")</f>
        <v>M  101001000                      Chq 50     0 70.00                0          0.0                  aquí va el concepto del movimiento                                                                        </v>
      </c>
      <c r="B71" t="str">
        <f t="shared" si="1"/>
        <v>AD 70127F83-8BB6-B788-1763-910E62B48642 </v>
      </c>
      <c r="C71" t="str">
        <f>Menu!E92</f>
        <v>70127F83-8BB6-B788-1763-910E62B48642 </v>
      </c>
    </row>
    <row r="72" spans="1:3" ht="12.75">
      <c r="A72" t="str">
        <f>IF(Menu!B94&lt;&gt;"","M  "&amp;Trab!C107&amp;REPT(" ",30-LEN(Trab!C107))&amp;" "&amp;"Chq "&amp;Menu!$I$9&amp;REPT(" ",10-LEN("Chq "&amp;Menu!$I$9))&amp;" "&amp;IF(Menu!H94&lt;&gt;"",0&amp;" "&amp;FIXED(Menu!H94,2,1)&amp;REPT(" ",20-LEN(FIXED(Menu!H94,2,1))),IF(Menu!I94&lt;&gt;"",1&amp;" "&amp;FIXED(Menu!I94,2,1)&amp;REPT(" ",20-LEN(FIXED(Menu!I94,2,1))),""))&amp;" "&amp;"0          "&amp;"0.0                  "&amp;Menu!$F$11&amp;REPT(" ",100-LEN(Menu!$F$11))&amp;"      ","")</f>
        <v>M  101001000                      Chq 50     0 71.00                0          0.0                  aquí va el concepto del movimiento                                                                        </v>
      </c>
      <c r="B72" t="str">
        <f t="shared" si="1"/>
        <v>AD 70127F83-8BB6-B788-1763-910E62B48642 </v>
      </c>
      <c r="C72" t="str">
        <f>Menu!E93</f>
        <v>70127F83-8BB6-B788-1763-910E62B48642 </v>
      </c>
    </row>
    <row r="73" spans="1:3" ht="12.75">
      <c r="A73" t="str">
        <f>IF(Menu!B95&lt;&gt;"","M  "&amp;Trab!C108&amp;REPT(" ",30-LEN(Trab!C108))&amp;" "&amp;"Chq "&amp;Menu!$I$9&amp;REPT(" ",10-LEN("Chq "&amp;Menu!$I$9))&amp;" "&amp;IF(Menu!H95&lt;&gt;"",0&amp;" "&amp;FIXED(Menu!H95,2,1)&amp;REPT(" ",20-LEN(FIXED(Menu!H95,2,1))),IF(Menu!I95&lt;&gt;"",1&amp;" "&amp;FIXED(Menu!I95,2,1)&amp;REPT(" ",20-LEN(FIXED(Menu!I95,2,1))),""))&amp;" "&amp;"0          "&amp;"0.0                  "&amp;Menu!$F$11&amp;REPT(" ",100-LEN(Menu!$F$11))&amp;"      ","")</f>
        <v>M  101001000                      Chq 50     0 72.00                0          0.0                  aquí va el concepto del movimiento                                                                        </v>
      </c>
      <c r="B73" t="str">
        <f t="shared" si="1"/>
        <v>AD 70127F83-8BB6-B788-1763-910E62B48642 </v>
      </c>
      <c r="C73" t="str">
        <f>Menu!E94</f>
        <v>70127F83-8BB6-B788-1763-910E62B48642 </v>
      </c>
    </row>
    <row r="74" spans="1:3" ht="12.75">
      <c r="A74" t="str">
        <f>IF(Menu!B96&lt;&gt;"","M  "&amp;Trab!C109&amp;REPT(" ",30-LEN(Trab!C109))&amp;" "&amp;"Chq "&amp;Menu!$I$9&amp;REPT(" ",10-LEN("Chq "&amp;Menu!$I$9))&amp;" "&amp;IF(Menu!H96&lt;&gt;"",0&amp;" "&amp;FIXED(Menu!H96,2,1)&amp;REPT(" ",20-LEN(FIXED(Menu!H96,2,1))),IF(Menu!I96&lt;&gt;"",1&amp;" "&amp;FIXED(Menu!I96,2,1)&amp;REPT(" ",20-LEN(FIXED(Menu!I96,2,1))),""))&amp;" "&amp;"0          "&amp;"0.0                  "&amp;Menu!$F$11&amp;REPT(" ",100-LEN(Menu!$F$11))&amp;"      ","")</f>
        <v>M  101001000                      Chq 50     0 73.00                0          0.0                  aquí va el concepto del movimiento                                                                        </v>
      </c>
      <c r="B74" t="str">
        <f t="shared" si="1"/>
        <v>AD 70127F83-8BB6-B788-1763-910E62B48642 </v>
      </c>
      <c r="C74" t="str">
        <f>Menu!E95</f>
        <v>70127F83-8BB6-B788-1763-910E62B48642 </v>
      </c>
    </row>
    <row r="75" spans="1:3" ht="12.75">
      <c r="A75" t="str">
        <f>IF(Menu!B97&lt;&gt;"","M  "&amp;Trab!C110&amp;REPT(" ",30-LEN(Trab!C110))&amp;" "&amp;"Chq "&amp;Menu!$I$9&amp;REPT(" ",10-LEN("Chq "&amp;Menu!$I$9))&amp;" "&amp;IF(Menu!H97&lt;&gt;"",0&amp;" "&amp;FIXED(Menu!H97,2,1)&amp;REPT(" ",20-LEN(FIXED(Menu!H97,2,1))),IF(Menu!I97&lt;&gt;"",1&amp;" "&amp;FIXED(Menu!I97,2,1)&amp;REPT(" ",20-LEN(FIXED(Menu!I97,2,1))),""))&amp;" "&amp;"0          "&amp;"0.0                  "&amp;Menu!$F$11&amp;REPT(" ",100-LEN(Menu!$F$11))&amp;"      ","")</f>
        <v>M  101001000                      Chq 50     0 74.00                0          0.0                  aquí va el concepto del movimiento                                                                        </v>
      </c>
      <c r="B75" t="str">
        <f t="shared" si="1"/>
        <v>AD 70127F83-8BB6-B788-1763-910E62B48642 </v>
      </c>
      <c r="C75" t="str">
        <f>Menu!E96</f>
        <v>70127F83-8BB6-B788-1763-910E62B48642 </v>
      </c>
    </row>
    <row r="76" spans="1:3" ht="12.75">
      <c r="A76" t="str">
        <f>IF(Menu!B98&lt;&gt;"","M  "&amp;Trab!C111&amp;REPT(" ",30-LEN(Trab!C111))&amp;" "&amp;"Chq "&amp;Menu!$I$9&amp;REPT(" ",10-LEN("Chq "&amp;Menu!$I$9))&amp;" "&amp;IF(Menu!H98&lt;&gt;"",0&amp;" "&amp;FIXED(Menu!H98,2,1)&amp;REPT(" ",20-LEN(FIXED(Menu!H98,2,1))),IF(Menu!I98&lt;&gt;"",1&amp;" "&amp;FIXED(Menu!I98,2,1)&amp;REPT(" ",20-LEN(FIXED(Menu!I98,2,1))),""))&amp;" "&amp;"0          "&amp;"0.0                  "&amp;Menu!$F$11&amp;REPT(" ",100-LEN(Menu!$F$11))&amp;"      ","")</f>
        <v>M  101001000                      Chq 50     0 75.00                0          0.0                  aquí va el concepto del movimiento                                                                        </v>
      </c>
      <c r="B76" t="str">
        <f t="shared" si="1"/>
        <v>AD 70127F83-8BB6-B788-1763-910E62B48642 </v>
      </c>
      <c r="C76" t="str">
        <f>Menu!E97</f>
        <v>70127F83-8BB6-B788-1763-910E62B48642 </v>
      </c>
    </row>
    <row r="77" spans="1:3" ht="12.75">
      <c r="A77" t="str">
        <f>IF(Menu!B99&lt;&gt;"","M  "&amp;Trab!C112&amp;REPT(" ",30-LEN(Trab!C112))&amp;" "&amp;"Chq "&amp;Menu!$I$9&amp;REPT(" ",10-LEN("Chq "&amp;Menu!$I$9))&amp;" "&amp;IF(Menu!H99&lt;&gt;"",0&amp;" "&amp;FIXED(Menu!H99,2,1)&amp;REPT(" ",20-LEN(FIXED(Menu!H99,2,1))),IF(Menu!I99&lt;&gt;"",1&amp;" "&amp;FIXED(Menu!I99,2,1)&amp;REPT(" ",20-LEN(FIXED(Menu!I99,2,1))),""))&amp;" "&amp;"0          "&amp;"0.0                  "&amp;Menu!$F$11&amp;REPT(" ",100-LEN(Menu!$F$11))&amp;"      ","")</f>
        <v>M  101001000                      Chq 50     0 76.00                0          0.0                  aquí va el concepto del movimiento                                                                        </v>
      </c>
      <c r="B77" t="str">
        <f t="shared" si="1"/>
        <v>AD 70127F83-8BB6-B788-1763-910E62B48642 </v>
      </c>
      <c r="C77" t="str">
        <f>Menu!E98</f>
        <v>70127F83-8BB6-B788-1763-910E62B48642 </v>
      </c>
    </row>
    <row r="78" spans="1:3" ht="12.75">
      <c r="A78" t="str">
        <f>IF(Menu!B100&lt;&gt;"","M  "&amp;Trab!C113&amp;REPT(" ",30-LEN(Trab!C113))&amp;" "&amp;"Chq "&amp;Menu!$I$9&amp;REPT(" ",10-LEN("Chq "&amp;Menu!$I$9))&amp;" "&amp;IF(Menu!H100&lt;&gt;"",0&amp;" "&amp;FIXED(Menu!H100,2,1)&amp;REPT(" ",20-LEN(FIXED(Menu!H100,2,1))),IF(Menu!I100&lt;&gt;"",1&amp;" "&amp;FIXED(Menu!I100,2,1)&amp;REPT(" ",20-LEN(FIXED(Menu!I100,2,1))),""))&amp;" "&amp;"0          "&amp;"0.0                  "&amp;Menu!$F$11&amp;REPT(" ",100-LEN(Menu!$F$11))&amp;"      ","")</f>
        <v>M  101001000                      Chq 50     0 77.00                0          0.0                  aquí va el concepto del movimiento                                                                        </v>
      </c>
      <c r="B78" t="str">
        <f t="shared" si="1"/>
        <v>AD 70127F83-8BB6-B788-1763-910E62B48642 </v>
      </c>
      <c r="C78" t="str">
        <f>Menu!E99</f>
        <v>70127F83-8BB6-B788-1763-910E62B48642 </v>
      </c>
    </row>
    <row r="79" spans="1:3" ht="12.75">
      <c r="A79" t="str">
        <f>IF(Menu!B101&lt;&gt;"","M  "&amp;Trab!C114&amp;REPT(" ",30-LEN(Trab!C114))&amp;" "&amp;"Chq "&amp;Menu!$I$9&amp;REPT(" ",10-LEN("Chq "&amp;Menu!$I$9))&amp;" "&amp;IF(Menu!H101&lt;&gt;"",0&amp;" "&amp;FIXED(Menu!H101,2,1)&amp;REPT(" ",20-LEN(FIXED(Menu!H101,2,1))),IF(Menu!I101&lt;&gt;"",1&amp;" "&amp;FIXED(Menu!I101,2,1)&amp;REPT(" ",20-LEN(FIXED(Menu!I101,2,1))),""))&amp;" "&amp;"0          "&amp;"0.0                  "&amp;Menu!$F$11&amp;REPT(" ",100-LEN(Menu!$F$11))&amp;"      ","")</f>
        <v>M  101001000                      Chq 50     0 78.00                0          0.0                  aquí va el concepto del movimiento                                                                        </v>
      </c>
      <c r="B79" t="str">
        <f t="shared" si="1"/>
        <v>AD 70127F83-8BB6-B788-1763-910E62B48642 </v>
      </c>
      <c r="C79" t="str">
        <f>Menu!E100</f>
        <v>70127F83-8BB6-B788-1763-910E62B48642 </v>
      </c>
    </row>
    <row r="80" spans="1:3" ht="12.75">
      <c r="A80" t="str">
        <f>IF(Menu!B102&lt;&gt;"","M  "&amp;Trab!C115&amp;REPT(" ",30-LEN(Trab!C115))&amp;" "&amp;"Chq "&amp;Menu!$I$9&amp;REPT(" ",10-LEN("Chq "&amp;Menu!$I$9))&amp;" "&amp;IF(Menu!H102&lt;&gt;"",0&amp;" "&amp;FIXED(Menu!H102,2,1)&amp;REPT(" ",20-LEN(FIXED(Menu!H102,2,1))),IF(Menu!I102&lt;&gt;"",1&amp;" "&amp;FIXED(Menu!I102,2,1)&amp;REPT(" ",20-LEN(FIXED(Menu!I102,2,1))),""))&amp;" "&amp;"0          "&amp;"0.0                  "&amp;Menu!$F$11&amp;REPT(" ",100-LEN(Menu!$F$11))&amp;"      ","")</f>
        <v>M  101001000                      Chq 50     0 79.00                0          0.0                  aquí va el concepto del movimiento                                                                        </v>
      </c>
      <c r="B80" t="str">
        <f t="shared" si="1"/>
        <v>AD 70127F83-8BB6-B788-1763-910E62B48642 </v>
      </c>
      <c r="C80" t="str">
        <f>Menu!E101</f>
        <v>70127F83-8BB6-B788-1763-910E62B48642 </v>
      </c>
    </row>
    <row r="81" spans="1:3" ht="12.75">
      <c r="A81" t="str">
        <f>IF(Menu!B103&lt;&gt;"","M  "&amp;Trab!C116&amp;REPT(" ",30-LEN(Trab!C116))&amp;" "&amp;"Chq "&amp;Menu!$I$9&amp;REPT(" ",10-LEN("Chq "&amp;Menu!$I$9))&amp;" "&amp;IF(Menu!H103&lt;&gt;"",0&amp;" "&amp;FIXED(Menu!H103,2,1)&amp;REPT(" ",20-LEN(FIXED(Menu!H103,2,1))),IF(Menu!I103&lt;&gt;"",1&amp;" "&amp;FIXED(Menu!I103,2,1)&amp;REPT(" ",20-LEN(FIXED(Menu!I103,2,1))),""))&amp;" "&amp;"0          "&amp;"0.0                  "&amp;Menu!$F$11&amp;REPT(" ",100-LEN(Menu!$F$11))&amp;"      ","")</f>
        <v>M  101001000                      Chq 50     0 80.00                0          0.0                  aquí va el concepto del movimiento                                                                        </v>
      </c>
      <c r="B81" t="str">
        <f t="shared" si="1"/>
        <v>AD 70127F83-8BB6-B788-1763-910E62B48642 </v>
      </c>
      <c r="C81" t="str">
        <f>Menu!E102</f>
        <v>70127F83-8BB6-B788-1763-910E62B48642 </v>
      </c>
    </row>
    <row r="82" spans="1:3" ht="12.75">
      <c r="A82" t="str">
        <f>IF(Menu!B104&lt;&gt;"","M  "&amp;Trab!C117&amp;REPT(" ",30-LEN(Trab!C117))&amp;" "&amp;"Chq "&amp;Menu!$I$9&amp;REPT(" ",10-LEN("Chq "&amp;Menu!$I$9))&amp;" "&amp;IF(Menu!H104&lt;&gt;"",0&amp;" "&amp;FIXED(Menu!H104,2,1)&amp;REPT(" ",20-LEN(FIXED(Menu!H104,2,1))),IF(Menu!I104&lt;&gt;"",1&amp;" "&amp;FIXED(Menu!I104,2,1)&amp;REPT(" ",20-LEN(FIXED(Menu!I104,2,1))),""))&amp;" "&amp;"0          "&amp;"0.0                  "&amp;Menu!$F$11&amp;REPT(" ",100-LEN(Menu!$F$11))&amp;"      ","")</f>
        <v>M  101001000                      Chq 50     0 81.00                0          0.0                  aquí va el concepto del movimiento                                                                        </v>
      </c>
      <c r="B82" t="str">
        <f t="shared" si="1"/>
        <v>AD 70127F83-8BB6-B788-1763-910E62B48642 </v>
      </c>
      <c r="C82" t="str">
        <f>Menu!E103</f>
        <v>70127F83-8BB6-B788-1763-910E62B48642 </v>
      </c>
    </row>
    <row r="83" spans="1:3" ht="12.75">
      <c r="A83" t="str">
        <f>IF(Menu!B105&lt;&gt;"","M  "&amp;Trab!C118&amp;REPT(" ",30-LEN(Trab!C118))&amp;" "&amp;"Chq "&amp;Menu!$I$9&amp;REPT(" ",10-LEN("Chq "&amp;Menu!$I$9))&amp;" "&amp;IF(Menu!H105&lt;&gt;"",0&amp;" "&amp;FIXED(Menu!H105,2,1)&amp;REPT(" ",20-LEN(FIXED(Menu!H105,2,1))),IF(Menu!I105&lt;&gt;"",1&amp;" "&amp;FIXED(Menu!I105,2,1)&amp;REPT(" ",20-LEN(FIXED(Menu!I105,2,1))),""))&amp;" "&amp;"0          "&amp;"0.0                  "&amp;Menu!$F$11&amp;REPT(" ",100-LEN(Menu!$F$11))&amp;"      ","")</f>
        <v>M  101001000                      Chq 50     0 82.00                0          0.0                  aquí va el concepto del movimiento                                                                        </v>
      </c>
      <c r="B83" t="str">
        <f t="shared" si="1"/>
        <v>AD 70127F83-8BB6-B788-1763-910E62B48642 </v>
      </c>
      <c r="C83" t="str">
        <f>Menu!E104</f>
        <v>70127F83-8BB6-B788-1763-910E62B48642 </v>
      </c>
    </row>
    <row r="84" spans="1:3" ht="12.75">
      <c r="A84" t="str">
        <f>IF(Menu!B106&lt;&gt;"","M  "&amp;Trab!C119&amp;REPT(" ",30-LEN(Trab!C119))&amp;" "&amp;"Chq "&amp;Menu!$I$9&amp;REPT(" ",10-LEN("Chq "&amp;Menu!$I$9))&amp;" "&amp;IF(Menu!H106&lt;&gt;"",0&amp;" "&amp;FIXED(Menu!H106,2,1)&amp;REPT(" ",20-LEN(FIXED(Menu!H106,2,1))),IF(Menu!I106&lt;&gt;"",1&amp;" "&amp;FIXED(Menu!I106,2,1)&amp;REPT(" ",20-LEN(FIXED(Menu!I106,2,1))),""))&amp;" "&amp;"0          "&amp;"0.0                  "&amp;Menu!$F$11&amp;REPT(" ",100-LEN(Menu!$F$11))&amp;"      ","")</f>
        <v>M  101001000                      Chq 50     0 83.00                0          0.0                  aquí va el concepto del movimiento                                                                        </v>
      </c>
      <c r="B84" t="str">
        <f t="shared" si="1"/>
        <v>AD 70127F83-8BB6-B788-1763-910E62B48642 </v>
      </c>
      <c r="C84" t="str">
        <f>Menu!E105</f>
        <v>70127F83-8BB6-B788-1763-910E62B48642 </v>
      </c>
    </row>
    <row r="85" spans="1:3" ht="12.75">
      <c r="A85" t="str">
        <f>IF(Menu!B107&lt;&gt;"","M  "&amp;Trab!C120&amp;REPT(" ",30-LEN(Trab!C120))&amp;" "&amp;"Chq "&amp;Menu!$I$9&amp;REPT(" ",10-LEN("Chq "&amp;Menu!$I$9))&amp;" "&amp;IF(Menu!H107&lt;&gt;"",0&amp;" "&amp;FIXED(Menu!H107,2,1)&amp;REPT(" ",20-LEN(FIXED(Menu!H107,2,1))),IF(Menu!I107&lt;&gt;"",1&amp;" "&amp;FIXED(Menu!I107,2,1)&amp;REPT(" ",20-LEN(FIXED(Menu!I107,2,1))),""))&amp;" "&amp;"0          "&amp;"0.0                  "&amp;Menu!$F$11&amp;REPT(" ",100-LEN(Menu!$F$11))&amp;"      ","")</f>
        <v>M  101001000                      Chq 50     0 84.00                0          0.0                  aquí va el concepto del movimiento                                                                        </v>
      </c>
      <c r="B85" t="str">
        <f t="shared" si="1"/>
        <v>AD 70127F83-8BB6-B788-1763-910E62B48642 </v>
      </c>
      <c r="C85" t="str">
        <f>Menu!E106</f>
        <v>70127F83-8BB6-B788-1763-910E62B48642 </v>
      </c>
    </row>
    <row r="86" spans="1:3" ht="12.75">
      <c r="A86" t="str">
        <f>IF(Menu!B108&lt;&gt;"","M  "&amp;Trab!C121&amp;REPT(" ",30-LEN(Trab!C121))&amp;" "&amp;"Chq "&amp;Menu!$I$9&amp;REPT(" ",10-LEN("Chq "&amp;Menu!$I$9))&amp;" "&amp;IF(Menu!H108&lt;&gt;"",0&amp;" "&amp;FIXED(Menu!H108,2,1)&amp;REPT(" ",20-LEN(FIXED(Menu!H108,2,1))),IF(Menu!I108&lt;&gt;"",1&amp;" "&amp;FIXED(Menu!I108,2,1)&amp;REPT(" ",20-LEN(FIXED(Menu!I108,2,1))),""))&amp;" "&amp;"0          "&amp;"0.0                  "&amp;Menu!$F$11&amp;REPT(" ",100-LEN(Menu!$F$11))&amp;"      ","")</f>
        <v>M  101001000                      Chq 50     0 85.00                0          0.0                  aquí va el concepto del movimiento                                                                        </v>
      </c>
      <c r="B86" t="str">
        <f t="shared" si="1"/>
        <v>AD 70127F83-8BB6-B788-1763-910E62B48642 </v>
      </c>
      <c r="C86" t="str">
        <f>Menu!E107</f>
        <v>70127F83-8BB6-B788-1763-910E62B48642 </v>
      </c>
    </row>
    <row r="87" spans="1:3" ht="12.75">
      <c r="A87" t="str">
        <f>IF(Menu!B109&lt;&gt;"","M  "&amp;Trab!C122&amp;REPT(" ",30-LEN(Trab!C122))&amp;" "&amp;"Chq "&amp;Menu!$I$9&amp;REPT(" ",10-LEN("Chq "&amp;Menu!$I$9))&amp;" "&amp;IF(Menu!H109&lt;&gt;"",0&amp;" "&amp;FIXED(Menu!H109,2,1)&amp;REPT(" ",20-LEN(FIXED(Menu!H109,2,1))),IF(Menu!I109&lt;&gt;"",1&amp;" "&amp;FIXED(Menu!I109,2,1)&amp;REPT(" ",20-LEN(FIXED(Menu!I109,2,1))),""))&amp;" "&amp;"0          "&amp;"0.0                  "&amp;Menu!$F$11&amp;REPT(" ",100-LEN(Menu!$F$11))&amp;"      ","")</f>
        <v>M  101001000                      Chq 50     0 86.00                0          0.0                  aquí va el concepto del movimiento                                                                        </v>
      </c>
      <c r="B87" t="str">
        <f t="shared" si="1"/>
        <v>AD 70127F83-8BB6-B788-1763-910E62B48642 </v>
      </c>
      <c r="C87" t="str">
        <f>Menu!E108</f>
        <v>70127F83-8BB6-B788-1763-910E62B48642 </v>
      </c>
    </row>
    <row r="88" spans="1:3" ht="12.75">
      <c r="A88" t="str">
        <f>IF(Menu!B110&lt;&gt;"","M  "&amp;Trab!C123&amp;REPT(" ",30-LEN(Trab!C123))&amp;" "&amp;"Chq "&amp;Menu!$I$9&amp;REPT(" ",10-LEN("Chq "&amp;Menu!$I$9))&amp;" "&amp;IF(Menu!H110&lt;&gt;"",0&amp;" "&amp;FIXED(Menu!H110,2,1)&amp;REPT(" ",20-LEN(FIXED(Menu!H110,2,1))),IF(Menu!I110&lt;&gt;"",1&amp;" "&amp;FIXED(Menu!I110,2,1)&amp;REPT(" ",20-LEN(FIXED(Menu!I110,2,1))),""))&amp;" "&amp;"0          "&amp;"0.0                  "&amp;Menu!$F$11&amp;REPT(" ",100-LEN(Menu!$F$11))&amp;"      ","")</f>
        <v>M  101001000                      Chq 50     0 87.00                0          0.0                  aquí va el concepto del movimiento                                                                        </v>
      </c>
      <c r="B88" t="str">
        <f t="shared" si="1"/>
        <v>AD 70127F83-8BB6-B788-1763-910E62B48642 </v>
      </c>
      <c r="C88" t="str">
        <f>Menu!E109</f>
        <v>70127F83-8BB6-B788-1763-910E62B48642 </v>
      </c>
    </row>
    <row r="89" spans="1:3" ht="12.75">
      <c r="A89" t="str">
        <f>IF(Menu!B111&lt;&gt;"","M  "&amp;Trab!C124&amp;REPT(" ",30-LEN(Trab!C124))&amp;" "&amp;"Chq "&amp;Menu!$I$9&amp;REPT(" ",10-LEN("Chq "&amp;Menu!$I$9))&amp;" "&amp;IF(Menu!H111&lt;&gt;"",0&amp;" "&amp;FIXED(Menu!H111,2,1)&amp;REPT(" ",20-LEN(FIXED(Menu!H111,2,1))),IF(Menu!I111&lt;&gt;"",1&amp;" "&amp;FIXED(Menu!I111,2,1)&amp;REPT(" ",20-LEN(FIXED(Menu!I111,2,1))),""))&amp;" "&amp;"0          "&amp;"0.0                  "&amp;Menu!$F$11&amp;REPT(" ",100-LEN(Menu!$F$11))&amp;"      ","")</f>
        <v>M  101001000                      Chq 50     0 88.00                0          0.0                  aquí va el concepto del movimiento                                                                        </v>
      </c>
      <c r="B89" t="str">
        <f t="shared" si="1"/>
        <v>AD 70127F83-8BB6-B788-1763-910E62B48642 </v>
      </c>
      <c r="C89" t="str">
        <f>Menu!E110</f>
        <v>70127F83-8BB6-B788-1763-910E62B48642 </v>
      </c>
    </row>
    <row r="90" spans="1:3" ht="12.75">
      <c r="A90" t="str">
        <f>IF(Menu!B112&lt;&gt;"","M  "&amp;Trab!C125&amp;REPT(" ",30-LEN(Trab!C125))&amp;" "&amp;"Chq "&amp;Menu!$I$9&amp;REPT(" ",10-LEN("Chq "&amp;Menu!$I$9))&amp;" "&amp;IF(Menu!H112&lt;&gt;"",0&amp;" "&amp;FIXED(Menu!H112,2,1)&amp;REPT(" ",20-LEN(FIXED(Menu!H112,2,1))),IF(Menu!I112&lt;&gt;"",1&amp;" "&amp;FIXED(Menu!I112,2,1)&amp;REPT(" ",20-LEN(FIXED(Menu!I112,2,1))),""))&amp;" "&amp;"0          "&amp;"0.0                  "&amp;Menu!$F$11&amp;REPT(" ",100-LEN(Menu!$F$11))&amp;"      ","")</f>
        <v>M  101001000                      Chq 50     0 89.00                0          0.0                  aquí va el concepto del movimiento                                                                        </v>
      </c>
      <c r="B90" t="str">
        <f t="shared" si="1"/>
        <v>AD 70127F83-8BB6-B788-1763-910E62B48642 </v>
      </c>
      <c r="C90" t="str">
        <f>Menu!E111</f>
        <v>70127F83-8BB6-B788-1763-910E62B48642 </v>
      </c>
    </row>
    <row r="91" spans="1:3" ht="12.75">
      <c r="A91" t="str">
        <f>IF(Menu!B113&lt;&gt;"","M  "&amp;Trab!C126&amp;REPT(" ",30-LEN(Trab!C126))&amp;" "&amp;"Chq "&amp;Menu!$I$9&amp;REPT(" ",10-LEN("Chq "&amp;Menu!$I$9))&amp;" "&amp;IF(Menu!H113&lt;&gt;"",0&amp;" "&amp;FIXED(Menu!H113,2,1)&amp;REPT(" ",20-LEN(FIXED(Menu!H113,2,1))),IF(Menu!I113&lt;&gt;"",1&amp;" "&amp;FIXED(Menu!I113,2,1)&amp;REPT(" ",20-LEN(FIXED(Menu!I113,2,1))),""))&amp;" "&amp;"0          "&amp;"0.0                  "&amp;Menu!$F$11&amp;REPT(" ",100-LEN(Menu!$F$11))&amp;"      ","")</f>
        <v>M  101001000                      Chq 50     0 90.00                0          0.0                  aquí va el concepto del movimiento                                                                        </v>
      </c>
      <c r="B91" t="str">
        <f t="shared" si="1"/>
        <v>AD 70127F83-8BB6-B788-1763-910E62B48642 </v>
      </c>
      <c r="C91" t="str">
        <f>Menu!E112</f>
        <v>70127F83-8BB6-B788-1763-910E62B48642 </v>
      </c>
    </row>
    <row r="92" spans="1:3" ht="12.75">
      <c r="A92" t="str">
        <f>IF(Menu!B114&lt;&gt;"","M  "&amp;Trab!C127&amp;REPT(" ",30-LEN(Trab!C127))&amp;" "&amp;"Chq "&amp;Menu!$I$9&amp;REPT(" ",10-LEN("Chq "&amp;Menu!$I$9))&amp;" "&amp;IF(Menu!H114&lt;&gt;"",0&amp;" "&amp;FIXED(Menu!H114,2,1)&amp;REPT(" ",20-LEN(FIXED(Menu!H114,2,1))),IF(Menu!I114&lt;&gt;"",1&amp;" "&amp;FIXED(Menu!I114,2,1)&amp;REPT(" ",20-LEN(FIXED(Menu!I114,2,1))),""))&amp;" "&amp;"0          "&amp;"0.0                  "&amp;Menu!$F$11&amp;REPT(" ",100-LEN(Menu!$F$11))&amp;"      ","")</f>
        <v>M  101001000                      Chq 50     0 91.00                0          0.0                  aquí va el concepto del movimiento                                                                        </v>
      </c>
      <c r="B92" t="str">
        <f t="shared" si="1"/>
        <v>AD 70127F83-8BB6-B788-1763-910E62B48642 </v>
      </c>
      <c r="C92" t="str">
        <f>Menu!E113</f>
        <v>70127F83-8BB6-B788-1763-910E62B48642 </v>
      </c>
    </row>
    <row r="93" spans="1:3" ht="12.75">
      <c r="A93" t="str">
        <f>IF(Menu!B115&lt;&gt;"","M  "&amp;Trab!C128&amp;REPT(" ",30-LEN(Trab!C128))&amp;" "&amp;"Chq "&amp;Menu!$I$9&amp;REPT(" ",10-LEN("Chq "&amp;Menu!$I$9))&amp;" "&amp;IF(Menu!H115&lt;&gt;"",0&amp;" "&amp;FIXED(Menu!H115,2,1)&amp;REPT(" ",20-LEN(FIXED(Menu!H115,2,1))),IF(Menu!I115&lt;&gt;"",1&amp;" "&amp;FIXED(Menu!I115,2,1)&amp;REPT(" ",20-LEN(FIXED(Menu!I115,2,1))),""))&amp;" "&amp;"0          "&amp;"0.0                  "&amp;Menu!$F$11&amp;REPT(" ",100-LEN(Menu!$F$11))&amp;"      ","")</f>
        <v>M  101001000                      Chq 50     0 92.00                0          0.0                  aquí va el concepto del movimiento                                                                        </v>
      </c>
      <c r="B93" t="str">
        <f t="shared" si="1"/>
        <v>AD 70127F83-8BB6-B788-1763-910E62B48642 </v>
      </c>
      <c r="C93" t="str">
        <f>Menu!E114</f>
        <v>70127F83-8BB6-B788-1763-910E62B48642 </v>
      </c>
    </row>
    <row r="94" spans="1:3" ht="12.75">
      <c r="A94" t="str">
        <f>IF(Menu!B116&lt;&gt;"","M  "&amp;Trab!C129&amp;REPT(" ",30-LEN(Trab!C129))&amp;" "&amp;"Chq "&amp;Menu!$I$9&amp;REPT(" ",10-LEN("Chq "&amp;Menu!$I$9))&amp;" "&amp;IF(Menu!H116&lt;&gt;"",0&amp;" "&amp;FIXED(Menu!H116,2,1)&amp;REPT(" ",20-LEN(FIXED(Menu!H116,2,1))),IF(Menu!I116&lt;&gt;"",1&amp;" "&amp;FIXED(Menu!I116,2,1)&amp;REPT(" ",20-LEN(FIXED(Menu!I116,2,1))),""))&amp;" "&amp;"0          "&amp;"0.0                  "&amp;Menu!$F$11&amp;REPT(" ",100-LEN(Menu!$F$11))&amp;"      ","")</f>
        <v>M  101001000                      Chq 50     0 93.00                0          0.0                  aquí va el concepto del movimiento                                                                        </v>
      </c>
      <c r="B94" t="str">
        <f t="shared" si="1"/>
        <v>AD 70127F83-8BB6-B788-1763-910E62B48642 </v>
      </c>
      <c r="C94" t="str">
        <f>Menu!E115</f>
        <v>70127F83-8BB6-B788-1763-910E62B48642 </v>
      </c>
    </row>
    <row r="95" spans="1:3" ht="12.75">
      <c r="A95" t="str">
        <f>IF(Menu!B117&lt;&gt;"","M  "&amp;Trab!C130&amp;REPT(" ",30-LEN(Trab!C130))&amp;" "&amp;"Chq "&amp;Menu!$I$9&amp;REPT(" ",10-LEN("Chq "&amp;Menu!$I$9))&amp;" "&amp;IF(Menu!H117&lt;&gt;"",0&amp;" "&amp;FIXED(Menu!H117,2,1)&amp;REPT(" ",20-LEN(FIXED(Menu!H117,2,1))),IF(Menu!I117&lt;&gt;"",1&amp;" "&amp;FIXED(Menu!I117,2,1)&amp;REPT(" ",20-LEN(FIXED(Menu!I117,2,1))),""))&amp;" "&amp;"0          "&amp;"0.0                  "&amp;Menu!$F$11&amp;REPT(" ",100-LEN(Menu!$F$11))&amp;"      ","")</f>
        <v>M  101001000                      Chq 50     0 94.00                0          0.0                  aquí va el concepto del movimiento                                                                        </v>
      </c>
      <c r="B95" t="str">
        <f t="shared" si="1"/>
        <v>AD 70127F83-8BB6-B788-1763-910E62B48642 </v>
      </c>
      <c r="C95" t="str">
        <f>Menu!E116</f>
        <v>70127F83-8BB6-B788-1763-910E62B48642 </v>
      </c>
    </row>
    <row r="96" spans="1:3" ht="12.75">
      <c r="A96" t="str">
        <f>IF(Menu!B118&lt;&gt;"","M  "&amp;Trab!C131&amp;REPT(" ",30-LEN(Trab!C131))&amp;" "&amp;"Chq "&amp;Menu!$I$9&amp;REPT(" ",10-LEN("Chq "&amp;Menu!$I$9))&amp;" "&amp;IF(Menu!H118&lt;&gt;"",0&amp;" "&amp;FIXED(Menu!H118,2,1)&amp;REPT(" ",20-LEN(FIXED(Menu!H118,2,1))),IF(Menu!I118&lt;&gt;"",1&amp;" "&amp;FIXED(Menu!I118,2,1)&amp;REPT(" ",20-LEN(FIXED(Menu!I118,2,1))),""))&amp;" "&amp;"0          "&amp;"0.0                  "&amp;Menu!$F$11&amp;REPT(" ",100-LEN(Menu!$F$11))&amp;"      ","")</f>
        <v>M  101001000                      Chq 50     0 95.00                0          0.0                  aquí va el concepto del movimiento                                                                        </v>
      </c>
      <c r="B96" t="str">
        <f t="shared" si="1"/>
        <v>AD 70127F83-8BB6-B788-1763-910E62B48642 </v>
      </c>
      <c r="C96" t="str">
        <f>Menu!E117</f>
        <v>70127F83-8BB6-B788-1763-910E62B48642 </v>
      </c>
    </row>
    <row r="97" spans="1:3" ht="12.75">
      <c r="A97" t="str">
        <f>IF(Menu!B119&lt;&gt;"","M  "&amp;Trab!C132&amp;REPT(" ",30-LEN(Trab!C132))&amp;" "&amp;"Chq "&amp;Menu!$I$9&amp;REPT(" ",10-LEN("Chq "&amp;Menu!$I$9))&amp;" "&amp;IF(Menu!H119&lt;&gt;"",0&amp;" "&amp;FIXED(Menu!H119,2,1)&amp;REPT(" ",20-LEN(FIXED(Menu!H119,2,1))),IF(Menu!I119&lt;&gt;"",1&amp;" "&amp;FIXED(Menu!I119,2,1)&amp;REPT(" ",20-LEN(FIXED(Menu!I119,2,1))),""))&amp;" "&amp;"0          "&amp;"0.0                  "&amp;Menu!$F$11&amp;REPT(" ",100-LEN(Menu!$F$11))&amp;"      ","")</f>
        <v>M  101001000                      Chq 50     0 96.00                0          0.0                  aquí va el concepto del movimiento                                                                        </v>
      </c>
      <c r="B97" t="str">
        <f t="shared" si="1"/>
        <v>AD 70127F83-8BB6-B788-1763-910E62B48642 </v>
      </c>
      <c r="C97" t="str">
        <f>Menu!E118</f>
        <v>70127F83-8BB6-B788-1763-910E62B48642 </v>
      </c>
    </row>
    <row r="98" spans="1:3" ht="12.75">
      <c r="A98" t="str">
        <f>IF(Menu!B120&lt;&gt;"","M  "&amp;Trab!C133&amp;REPT(" ",30-LEN(Trab!C133))&amp;" "&amp;"Chq "&amp;Menu!$I$9&amp;REPT(" ",10-LEN("Chq "&amp;Menu!$I$9))&amp;" "&amp;IF(Menu!H120&lt;&gt;"",0&amp;" "&amp;FIXED(Menu!H120,2,1)&amp;REPT(" ",20-LEN(FIXED(Menu!H120,2,1))),IF(Menu!I120&lt;&gt;"",1&amp;" "&amp;FIXED(Menu!I120,2,1)&amp;REPT(" ",20-LEN(FIXED(Menu!I120,2,1))),""))&amp;" "&amp;"0          "&amp;"0.0                  "&amp;Menu!$F$11&amp;REPT(" ",100-LEN(Menu!$F$11))&amp;"      ","")</f>
        <v>M  101001000                      Chq 50     0 97.00                0          0.0                  aquí va el concepto del movimiento                                                                        </v>
      </c>
      <c r="B98" t="str">
        <f t="shared" si="1"/>
        <v>AD 70127F83-8BB6-B788-1763-910E62B48642 </v>
      </c>
      <c r="C98" t="str">
        <f>Menu!E119</f>
        <v>70127F83-8BB6-B788-1763-910E62B48642 </v>
      </c>
    </row>
    <row r="99" spans="1:3" ht="12.75">
      <c r="A99" t="str">
        <f>IF(Menu!B121&lt;&gt;"","M  "&amp;Trab!C134&amp;REPT(" ",30-LEN(Trab!C134))&amp;" "&amp;"Chq "&amp;Menu!$I$9&amp;REPT(" ",10-LEN("Chq "&amp;Menu!$I$9))&amp;" "&amp;IF(Menu!H121&lt;&gt;"",0&amp;" "&amp;FIXED(Menu!H121,2,1)&amp;REPT(" ",20-LEN(FIXED(Menu!H121,2,1))),IF(Menu!I121&lt;&gt;"",1&amp;" "&amp;FIXED(Menu!I121,2,1)&amp;REPT(" ",20-LEN(FIXED(Menu!I121,2,1))),""))&amp;" "&amp;"0          "&amp;"0.0                  "&amp;Menu!$F$11&amp;REPT(" ",100-LEN(Menu!$F$11))&amp;"      ","")</f>
        <v>M  101001000                      Chq 50     0 98.00                0          0.0                  aquí va el concepto del movimiento                                                                        </v>
      </c>
      <c r="B99" t="str">
        <f t="shared" si="1"/>
        <v>AD 70127F83-8BB6-B788-1763-910E62B48642 </v>
      </c>
      <c r="C99" t="str">
        <f>Menu!E120</f>
        <v>70127F83-8BB6-B788-1763-910E62B48642 </v>
      </c>
    </row>
    <row r="100" spans="1:3" ht="12.75">
      <c r="A100" t="str">
        <f>IF(Menu!B122&lt;&gt;"","M  "&amp;Trab!C135&amp;REPT(" ",30-LEN(Trab!C135))&amp;" "&amp;"Chq "&amp;Menu!$I$9&amp;REPT(" ",10-LEN("Chq "&amp;Menu!$I$9))&amp;" "&amp;IF(Menu!H122&lt;&gt;"",0&amp;" "&amp;FIXED(Menu!H122,2,1)&amp;REPT(" ",20-LEN(FIXED(Menu!H122,2,1))),IF(Menu!I122&lt;&gt;"",1&amp;" "&amp;FIXED(Menu!I122,2,1)&amp;REPT(" ",20-LEN(FIXED(Menu!I122,2,1))),""))&amp;" "&amp;"0          "&amp;"0.0                  "&amp;Menu!$F$11&amp;REPT(" ",100-LEN(Menu!$F$11))&amp;"      ","")</f>
        <v>M  101001000                      Chq 50     0 99.00                0          0.0                  aquí va el concepto del movimiento                                                                        </v>
      </c>
      <c r="B100" t="str">
        <f t="shared" si="1"/>
        <v>AD 70127F83-8BB6-B788-1763-910E62B48642 </v>
      </c>
      <c r="C100" t="str">
        <f>Menu!E121</f>
        <v>70127F83-8BB6-B788-1763-910E62B48642 </v>
      </c>
    </row>
    <row r="101" spans="1:3" ht="12.75">
      <c r="A101" t="str">
        <f>IF(Menu!B123&lt;&gt;"","M  "&amp;Trab!C136&amp;REPT(" ",30-LEN(Trab!C136))&amp;" "&amp;"Chq "&amp;Menu!$I$9&amp;REPT(" ",10-LEN("Chq "&amp;Menu!$I$9))&amp;" "&amp;IF(Menu!H123&lt;&gt;"",0&amp;" "&amp;FIXED(Menu!H123,2,1)&amp;REPT(" ",20-LEN(FIXED(Menu!H123,2,1))),IF(Menu!I123&lt;&gt;"",1&amp;" "&amp;FIXED(Menu!I123,2,1)&amp;REPT(" ",20-LEN(FIXED(Menu!I123,2,1))),""))&amp;" "&amp;"0          "&amp;"0.0                  "&amp;Menu!$F$11&amp;REPT(" ",100-LEN(Menu!$F$11))&amp;"      ","")</f>
        <v>M  101001000                      Chq 50     1 4944.00              0          0.0                  aquí va el concepto del movimiento                                                                        </v>
      </c>
      <c r="B101" t="str">
        <f t="shared" si="1"/>
        <v>AD 70127F83-8BB6-B788-1763-910E62B48642 </v>
      </c>
      <c r="C101" t="str">
        <f>Menu!E122</f>
        <v>70127F83-8BB6-B788-1763-910E62B48642 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3:EZ136"/>
  <sheetViews>
    <sheetView workbookViewId="0" topLeftCell="A26">
      <selection activeCell="H39" sqref="H39:M39"/>
    </sheetView>
  </sheetViews>
  <sheetFormatPr defaultColWidth="11.421875" defaultRowHeight="12.75"/>
  <cols>
    <col min="1" max="1" width="12.7109375" style="149" bestFit="1" customWidth="1"/>
    <col min="2" max="2" width="2.7109375" style="149" customWidth="1"/>
    <col min="3" max="3" width="12.140625" style="149" customWidth="1"/>
    <col min="4" max="4" width="3.57421875" style="149" customWidth="1"/>
    <col min="5" max="5" width="11.421875" style="149" customWidth="1"/>
    <col min="6" max="6" width="2.7109375" style="149" customWidth="1"/>
    <col min="7" max="7" width="11.421875" style="149" customWidth="1"/>
    <col min="8" max="8" width="3.00390625" style="149" customWidth="1"/>
    <col min="9" max="9" width="11.421875" style="149" customWidth="1"/>
    <col min="10" max="10" width="2.8515625" style="149" customWidth="1"/>
    <col min="11" max="11" width="11.421875" style="149" customWidth="1"/>
    <col min="12" max="12" width="3.00390625" style="149" customWidth="1"/>
    <col min="13" max="13" width="11.421875" style="149" customWidth="1"/>
    <col min="14" max="14" width="2.8515625" style="149" customWidth="1"/>
    <col min="15" max="15" width="11.421875" style="149" customWidth="1"/>
    <col min="16" max="16" width="3.421875" style="149" customWidth="1"/>
    <col min="17" max="17" width="11.421875" style="149" customWidth="1"/>
    <col min="18" max="18" width="2.421875" style="149" customWidth="1"/>
    <col min="19" max="19" width="11.421875" style="149" customWidth="1"/>
    <col min="20" max="20" width="2.7109375" style="149" customWidth="1"/>
    <col min="21" max="21" width="11.421875" style="149" customWidth="1"/>
    <col min="22" max="22" width="2.7109375" style="149" customWidth="1"/>
    <col min="23" max="23" width="11.421875" style="149" customWidth="1"/>
    <col min="24" max="24" width="3.28125" style="149" customWidth="1"/>
    <col min="25" max="25" width="11.421875" style="149" customWidth="1"/>
    <col min="26" max="26" width="3.00390625" style="149" customWidth="1"/>
    <col min="27" max="27" width="11.421875" style="149" customWidth="1"/>
    <col min="28" max="28" width="2.8515625" style="149" customWidth="1"/>
    <col min="29" max="29" width="11.421875" style="149" customWidth="1"/>
    <col min="30" max="30" width="3.57421875" style="149" customWidth="1"/>
    <col min="31" max="31" width="11.421875" style="149" customWidth="1"/>
    <col min="32" max="32" width="3.7109375" style="149" customWidth="1"/>
    <col min="33" max="33" width="11.421875" style="149" customWidth="1"/>
    <col min="34" max="34" width="3.28125" style="149" customWidth="1"/>
    <col min="35" max="35" width="11.421875" style="149" customWidth="1"/>
    <col min="36" max="36" width="3.140625" style="149" customWidth="1"/>
    <col min="37" max="37" width="11.421875" style="149" customWidth="1"/>
    <col min="38" max="38" width="3.140625" style="149" customWidth="1"/>
    <col min="39" max="39" width="11.421875" style="149" customWidth="1"/>
    <col min="40" max="40" width="3.00390625" style="149" customWidth="1"/>
    <col min="41" max="41" width="11.421875" style="149" customWidth="1"/>
    <col min="42" max="42" width="2.8515625" style="149" customWidth="1"/>
    <col min="43" max="43" width="11.421875" style="149" customWidth="1"/>
    <col min="44" max="44" width="3.28125" style="149" customWidth="1"/>
    <col min="45" max="45" width="11.421875" style="149" customWidth="1"/>
    <col min="46" max="46" width="3.00390625" style="149" customWidth="1"/>
    <col min="47" max="47" width="11.421875" style="149" customWidth="1"/>
    <col min="48" max="48" width="3.00390625" style="149" customWidth="1"/>
    <col min="49" max="49" width="11.421875" style="149" customWidth="1"/>
    <col min="50" max="50" width="2.8515625" style="149" customWidth="1"/>
    <col min="51" max="51" width="11.421875" style="149" customWidth="1"/>
    <col min="52" max="52" width="3.00390625" style="149" customWidth="1"/>
    <col min="53" max="53" width="11.421875" style="149" customWidth="1"/>
    <col min="54" max="54" width="3.28125" style="149" customWidth="1"/>
    <col min="55" max="55" width="11.421875" style="149" customWidth="1"/>
    <col min="56" max="56" width="3.421875" style="149" customWidth="1"/>
    <col min="57" max="57" width="11.421875" style="149" customWidth="1"/>
    <col min="58" max="58" width="3.57421875" style="149" customWidth="1"/>
    <col min="59" max="59" width="11.421875" style="149" customWidth="1"/>
    <col min="60" max="60" width="3.28125" style="149" customWidth="1"/>
    <col min="61" max="61" width="11.421875" style="149" customWidth="1"/>
    <col min="62" max="62" width="2.8515625" style="149" customWidth="1"/>
    <col min="63" max="63" width="11.421875" style="149" customWidth="1"/>
    <col min="64" max="64" width="2.57421875" style="149" customWidth="1"/>
    <col min="65" max="65" width="11.421875" style="149" customWidth="1"/>
    <col min="66" max="66" width="3.00390625" style="149" customWidth="1"/>
    <col min="67" max="67" width="11.421875" style="149" customWidth="1"/>
    <col min="68" max="68" width="2.7109375" style="149" customWidth="1"/>
    <col min="69" max="69" width="11.421875" style="149" customWidth="1"/>
    <col min="70" max="70" width="3.28125" style="149" customWidth="1"/>
    <col min="71" max="71" width="11.421875" style="149" customWidth="1"/>
    <col min="72" max="72" width="2.28125" style="149" customWidth="1"/>
    <col min="73" max="73" width="11.421875" style="149" customWidth="1"/>
    <col min="74" max="74" width="3.140625" style="149" customWidth="1"/>
    <col min="75" max="75" width="11.421875" style="149" customWidth="1"/>
    <col min="76" max="76" width="4.28125" style="149" customWidth="1"/>
    <col min="77" max="77" width="11.421875" style="149" customWidth="1"/>
    <col min="78" max="78" width="3.140625" style="149" customWidth="1"/>
    <col min="79" max="79" width="11.421875" style="149" customWidth="1"/>
    <col min="80" max="80" width="2.7109375" style="149" customWidth="1"/>
    <col min="81" max="81" width="11.421875" style="149" customWidth="1"/>
    <col min="82" max="82" width="3.140625" style="149" customWidth="1"/>
    <col min="83" max="83" width="11.421875" style="149" customWidth="1"/>
    <col min="84" max="84" width="3.28125" style="149" customWidth="1"/>
    <col min="85" max="85" width="11.421875" style="149" customWidth="1"/>
    <col min="86" max="86" width="3.140625" style="149" customWidth="1"/>
    <col min="87" max="87" width="11.421875" style="149" customWidth="1"/>
    <col min="88" max="88" width="3.140625" style="149" customWidth="1"/>
    <col min="89" max="89" width="11.421875" style="149" customWidth="1"/>
    <col min="90" max="90" width="2.7109375" style="149" customWidth="1"/>
    <col min="91" max="91" width="11.421875" style="149" customWidth="1"/>
    <col min="92" max="92" width="2.8515625" style="149" customWidth="1"/>
    <col min="93" max="93" width="11.421875" style="149" customWidth="1"/>
    <col min="94" max="94" width="2.7109375" style="149" customWidth="1"/>
    <col min="95" max="95" width="11.421875" style="149" customWidth="1"/>
    <col min="96" max="96" width="3.421875" style="149" customWidth="1"/>
    <col min="97" max="97" width="11.421875" style="149" customWidth="1"/>
    <col min="98" max="98" width="3.57421875" style="149" customWidth="1"/>
    <col min="99" max="99" width="11.421875" style="149" customWidth="1"/>
    <col min="100" max="100" width="3.7109375" style="149" customWidth="1"/>
    <col min="101" max="101" width="11.421875" style="149" customWidth="1"/>
    <col min="102" max="102" width="3.140625" style="149" customWidth="1"/>
    <col min="103" max="103" width="11.421875" style="149" customWidth="1"/>
    <col min="104" max="104" width="3.00390625" style="149" customWidth="1"/>
    <col min="105" max="105" width="11.421875" style="149" customWidth="1"/>
    <col min="106" max="106" width="4.421875" style="149" customWidth="1"/>
    <col min="107" max="107" width="11.421875" style="149" customWidth="1"/>
    <col min="108" max="108" width="3.8515625" style="149" customWidth="1"/>
    <col min="109" max="109" width="11.421875" style="149" customWidth="1"/>
    <col min="110" max="110" width="3.7109375" style="149" customWidth="1"/>
    <col min="111" max="111" width="11.421875" style="149" customWidth="1"/>
    <col min="112" max="112" width="4.140625" style="149" customWidth="1"/>
    <col min="113" max="113" width="11.421875" style="149" customWidth="1"/>
    <col min="114" max="114" width="3.28125" style="149" customWidth="1"/>
    <col min="115" max="115" width="11.421875" style="149" customWidth="1"/>
    <col min="116" max="116" width="4.57421875" style="149" customWidth="1"/>
    <col min="117" max="117" width="11.421875" style="149" customWidth="1"/>
    <col min="118" max="118" width="4.00390625" style="149" customWidth="1"/>
    <col min="119" max="119" width="11.421875" style="149" customWidth="1"/>
    <col min="120" max="120" width="2.8515625" style="149" customWidth="1"/>
    <col min="121" max="121" width="11.421875" style="149" customWidth="1"/>
    <col min="122" max="122" width="2.421875" style="149" customWidth="1"/>
    <col min="123" max="123" width="11.421875" style="149" customWidth="1"/>
    <col min="124" max="124" width="3.00390625" style="149" customWidth="1"/>
    <col min="125" max="125" width="11.421875" style="149" customWidth="1"/>
    <col min="126" max="126" width="4.28125" style="149" customWidth="1"/>
    <col min="127" max="127" width="11.421875" style="149" customWidth="1"/>
    <col min="128" max="128" width="3.57421875" style="149" customWidth="1"/>
    <col min="129" max="129" width="11.421875" style="149" customWidth="1"/>
    <col min="130" max="130" width="3.57421875" style="149" customWidth="1"/>
    <col min="131" max="131" width="11.421875" style="149" customWidth="1"/>
    <col min="132" max="132" width="3.57421875" style="149" customWidth="1"/>
    <col min="133" max="133" width="11.421875" style="149" customWidth="1"/>
    <col min="134" max="134" width="3.57421875" style="149" customWidth="1"/>
    <col min="135" max="135" width="11.421875" style="149" customWidth="1"/>
    <col min="136" max="136" width="3.57421875" style="149" customWidth="1"/>
    <col min="137" max="137" width="11.421875" style="149" customWidth="1"/>
    <col min="138" max="138" width="3.57421875" style="149" customWidth="1"/>
    <col min="139" max="139" width="11.421875" style="149" customWidth="1"/>
    <col min="140" max="140" width="3.57421875" style="149" customWidth="1"/>
    <col min="141" max="141" width="11.421875" style="149" customWidth="1"/>
    <col min="142" max="142" width="3.57421875" style="149" customWidth="1"/>
    <col min="143" max="143" width="11.421875" style="149" customWidth="1"/>
    <col min="144" max="144" width="3.57421875" style="149" customWidth="1"/>
    <col min="145" max="145" width="11.421875" style="149" customWidth="1"/>
    <col min="146" max="146" width="3.57421875" style="149" customWidth="1"/>
    <col min="147" max="147" width="11.421875" style="149" customWidth="1"/>
    <col min="148" max="148" width="3.57421875" style="149" customWidth="1"/>
    <col min="149" max="149" width="11.421875" style="149" customWidth="1"/>
    <col min="150" max="150" width="3.57421875" style="149" customWidth="1"/>
    <col min="151" max="151" width="11.421875" style="149" customWidth="1"/>
    <col min="152" max="152" width="3.57421875" style="149" customWidth="1"/>
    <col min="153" max="153" width="11.421875" style="149" customWidth="1"/>
    <col min="154" max="154" width="3.57421875" style="149" customWidth="1"/>
    <col min="155" max="155" width="11.421875" style="149" customWidth="1"/>
    <col min="156" max="156" width="3.57421875" style="149" customWidth="1"/>
    <col min="157" max="16384" width="11.421875" style="149" customWidth="1"/>
  </cols>
  <sheetData>
    <row r="3" spans="1:23" ht="12.75">
      <c r="A3" s="210" t="s">
        <v>16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153"/>
      <c r="V3" s="153"/>
      <c r="W3" s="153"/>
    </row>
    <row r="4" spans="1:156" ht="12.75">
      <c r="A4" s="152">
        <v>2</v>
      </c>
      <c r="B4" s="152">
        <v>1</v>
      </c>
      <c r="C4" s="152">
        <v>8</v>
      </c>
      <c r="D4" s="152">
        <v>1</v>
      </c>
      <c r="E4" s="152">
        <v>4</v>
      </c>
      <c r="F4" s="152">
        <v>1</v>
      </c>
      <c r="G4" s="152">
        <v>9</v>
      </c>
      <c r="H4" s="152">
        <v>1</v>
      </c>
      <c r="I4" s="152">
        <v>1</v>
      </c>
      <c r="J4" s="152">
        <v>1</v>
      </c>
      <c r="K4" s="152">
        <v>10</v>
      </c>
      <c r="L4" s="152">
        <v>1</v>
      </c>
      <c r="M4" s="152">
        <v>100</v>
      </c>
      <c r="N4" s="152">
        <v>1</v>
      </c>
      <c r="O4" s="152">
        <v>2</v>
      </c>
      <c r="P4" s="152">
        <v>1</v>
      </c>
      <c r="Q4" s="152">
        <v>1</v>
      </c>
      <c r="R4" s="152">
        <v>1</v>
      </c>
      <c r="S4" s="152">
        <v>1</v>
      </c>
      <c r="T4" s="152">
        <v>1</v>
      </c>
      <c r="U4" s="153"/>
      <c r="V4" s="153"/>
      <c r="W4" s="153">
        <f>SUM(A4:V4)</f>
        <v>148</v>
      </c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</row>
    <row r="5" spans="1:156" ht="12.75">
      <c r="A5" s="152" t="s">
        <v>90</v>
      </c>
      <c r="B5" s="152"/>
      <c r="C5" s="152" t="s">
        <v>19</v>
      </c>
      <c r="D5" s="152"/>
      <c r="E5" s="152" t="s">
        <v>91</v>
      </c>
      <c r="F5" s="152"/>
      <c r="G5" s="152" t="s">
        <v>22</v>
      </c>
      <c r="H5" s="152"/>
      <c r="I5" s="152" t="s">
        <v>23</v>
      </c>
      <c r="J5" s="152"/>
      <c r="K5" s="152" t="s">
        <v>92</v>
      </c>
      <c r="L5" s="152"/>
      <c r="M5" s="152" t="s">
        <v>26</v>
      </c>
      <c r="N5" s="152"/>
      <c r="O5" s="152" t="s">
        <v>27</v>
      </c>
      <c r="P5" s="152"/>
      <c r="Q5" s="152" t="s">
        <v>28</v>
      </c>
      <c r="R5" s="152"/>
      <c r="S5" s="152" t="s">
        <v>30</v>
      </c>
      <c r="T5" s="152"/>
      <c r="U5" s="153"/>
      <c r="V5" s="153"/>
      <c r="W5" s="153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</row>
    <row r="6" ht="12.75">
      <c r="B6" s="149" t="s">
        <v>2</v>
      </c>
    </row>
    <row r="7" spans="1:20" ht="12.75">
      <c r="A7" s="149">
        <f>LEN(A8)</f>
        <v>2</v>
      </c>
      <c r="B7" s="149">
        <f aca="true" t="shared" si="0" ref="B7:T7">LEN(B8)</f>
        <v>1</v>
      </c>
      <c r="C7" s="149">
        <f t="shared" si="0"/>
        <v>8</v>
      </c>
      <c r="D7" s="149">
        <f t="shared" si="0"/>
        <v>1</v>
      </c>
      <c r="E7" s="149">
        <f t="shared" si="0"/>
        <v>4</v>
      </c>
      <c r="F7" s="149">
        <f t="shared" si="0"/>
        <v>1</v>
      </c>
      <c r="G7" s="149">
        <f t="shared" si="0"/>
        <v>9</v>
      </c>
      <c r="H7" s="149">
        <f t="shared" si="0"/>
        <v>1</v>
      </c>
      <c r="I7" s="149">
        <f t="shared" si="0"/>
        <v>1</v>
      </c>
      <c r="J7" s="149">
        <f t="shared" si="0"/>
        <v>1</v>
      </c>
      <c r="K7" s="149">
        <f t="shared" si="0"/>
        <v>10</v>
      </c>
      <c r="L7" s="149">
        <f t="shared" si="0"/>
        <v>1</v>
      </c>
      <c r="M7" s="149">
        <f t="shared" si="0"/>
        <v>100</v>
      </c>
      <c r="N7" s="149">
        <f t="shared" si="0"/>
        <v>1</v>
      </c>
      <c r="O7" s="149">
        <f t="shared" si="0"/>
        <v>2</v>
      </c>
      <c r="P7" s="149">
        <f t="shared" si="0"/>
        <v>1</v>
      </c>
      <c r="Q7" s="149">
        <f t="shared" si="0"/>
        <v>1</v>
      </c>
      <c r="R7" s="149">
        <f t="shared" si="0"/>
        <v>1</v>
      </c>
      <c r="S7" s="149">
        <f t="shared" si="0"/>
        <v>1</v>
      </c>
      <c r="T7" s="149">
        <f t="shared" si="0"/>
        <v>1</v>
      </c>
    </row>
    <row r="8" spans="1:20" ht="12.75">
      <c r="A8" s="149" t="str">
        <f>MID(A25,1,A4)</f>
        <v>P </v>
      </c>
      <c r="B8" s="149" t="str">
        <f>MID($A$25,A4+1,B4)</f>
        <v> </v>
      </c>
      <c r="C8" s="149" t="str">
        <f>MID($A$25,B4+A4+1,C4)</f>
        <v>20110101</v>
      </c>
      <c r="D8" s="149" t="str">
        <f>MID($A$25,A4+C4+B4+1,D4)</f>
        <v> </v>
      </c>
      <c r="E8" s="149" t="str">
        <f>MID($A$25,A4+B4+D4+C4+1,E4)</f>
        <v>   3</v>
      </c>
      <c r="F8" s="149" t="str">
        <f>MID($A$25,A4+B4+C4+E4+D4+1,F4)</f>
        <v> </v>
      </c>
      <c r="G8" s="149" t="str">
        <f>MID($A$25,A4+B4+C4+D4+F4+E4+1,G4)</f>
        <v>        1</v>
      </c>
      <c r="H8" s="149" t="str">
        <f>MID($A$25,A4+B4+C4+D4+E4+G4+F4+1,H4)</f>
        <v> </v>
      </c>
      <c r="I8" s="149" t="str">
        <f>MID($A$25,A4+B4+C4+D4+E4+F4+H4+G4+1,I4)</f>
        <v>1</v>
      </c>
      <c r="J8" s="149" t="str">
        <f>MID($A$25,A4+B4+C4+D4+E4+F4+G4+I4+H4+1,J4)</f>
        <v> </v>
      </c>
      <c r="K8" s="149" t="str">
        <f>MID($A$25,A4+B4+C4+D4+E4+F4+G4+H4+J4+I4+1,K4)</f>
        <v>0         </v>
      </c>
      <c r="L8" s="149" t="str">
        <f>MID($A$25,A4+B4+C4+D4+E4+F4+G4+H4+I4+K4+J4+1,L4)</f>
        <v> </v>
      </c>
      <c r="M8" s="149" t="str">
        <f>MID($A$25,A4+B4+C4+D4+E4+F4+G4+H4+I4+J4+L4+K4+1,M4)</f>
        <v>RITA MARIA CALAN TUYUB                                                                              </v>
      </c>
      <c r="N8" s="149" t="str">
        <f>MID($A$25,A4+B4+C4+D4+E4+F4+G4+H4+I4+J4+K4+M4+L4+1,N4)</f>
        <v> </v>
      </c>
      <c r="O8" s="149" t="str">
        <f>MID($A$25,A4+B4+C4+D4+E4+F4+G4+H4+I4+J4+K4+L4+N4+M4+1,O4)</f>
        <v>11</v>
      </c>
      <c r="P8" s="149" t="str">
        <f>MID($A$25,A4+B4+C4+D4+E4+F4+G4+H4+I4+J4+K4+L4+M4+O4+N4+1,P4)</f>
        <v> </v>
      </c>
      <c r="Q8" s="149" t="str">
        <f>MID($A$25,A4+B4+C4+D4+E4+F4+G4+H4+I4+J4+K4+L4+M4+N4+P4+O4+1,Q4)</f>
        <v>0</v>
      </c>
      <c r="R8" s="149" t="str">
        <f>MID($A$25,A4+B4+C4+D4+E4+F4+G4+H4+I4+J4+K4+L4+M4+N4+O4+Q4+P4+1,R4)</f>
        <v> </v>
      </c>
      <c r="S8" s="149" t="str">
        <f>MID($A$25,A4+B4+C4+D4+E4+F4+G4+H4+I4+J4+K4+L4+M4+N4+O4+P4+R4+Q4+1,S4)</f>
        <v>0</v>
      </c>
      <c r="T8" s="149" t="str">
        <f>MID($A$25,A4+B4+C4+D4+E4+F4+G4+H4+I4+J4+K4+L4+M4+N4+O4+P4+Q4+S4+R4+1,T4)</f>
        <v> </v>
      </c>
    </row>
    <row r="9" spans="1:23" ht="12.75">
      <c r="A9" s="149">
        <f aca="true" t="shared" si="1" ref="A9:T9">LEN(A10)</f>
        <v>2</v>
      </c>
      <c r="B9" s="149">
        <f t="shared" si="1"/>
        <v>1</v>
      </c>
      <c r="C9" s="149">
        <f t="shared" si="1"/>
        <v>8</v>
      </c>
      <c r="D9" s="149">
        <f t="shared" si="1"/>
        <v>1</v>
      </c>
      <c r="E9" s="149">
        <f t="shared" si="1"/>
        <v>4</v>
      </c>
      <c r="F9" s="149">
        <f t="shared" si="1"/>
        <v>1</v>
      </c>
      <c r="G9" s="149">
        <f t="shared" si="1"/>
        <v>9</v>
      </c>
      <c r="H9" s="149">
        <f t="shared" si="1"/>
        <v>1</v>
      </c>
      <c r="I9" s="149">
        <f t="shared" si="1"/>
        <v>1</v>
      </c>
      <c r="J9" s="149">
        <f t="shared" si="1"/>
        <v>1</v>
      </c>
      <c r="K9" s="149">
        <f t="shared" si="1"/>
        <v>10</v>
      </c>
      <c r="L9" s="149">
        <f t="shared" si="1"/>
        <v>1</v>
      </c>
      <c r="M9" s="149">
        <f t="shared" si="1"/>
        <v>100</v>
      </c>
      <c r="N9" s="149">
        <f t="shared" si="1"/>
        <v>1</v>
      </c>
      <c r="O9" s="149">
        <f t="shared" si="1"/>
        <v>2</v>
      </c>
      <c r="P9" s="149">
        <f t="shared" si="1"/>
        <v>1</v>
      </c>
      <c r="Q9" s="149">
        <f t="shared" si="1"/>
        <v>1</v>
      </c>
      <c r="R9" s="149">
        <f t="shared" si="1"/>
        <v>1</v>
      </c>
      <c r="S9" s="149">
        <f t="shared" si="1"/>
        <v>1</v>
      </c>
      <c r="T9" s="149">
        <f t="shared" si="1"/>
        <v>1</v>
      </c>
      <c r="W9" s="149">
        <f>SUM(A9:V9)</f>
        <v>148</v>
      </c>
    </row>
    <row r="10" spans="1:20" ht="12.75">
      <c r="A10" s="149" t="s">
        <v>93</v>
      </c>
      <c r="B10" s="149" t="s">
        <v>2</v>
      </c>
      <c r="C10" s="149" t="str">
        <f>YEAR(Fecha1)&amp;IF(LEN(MONTH(Fecha1))&lt;2,"0"&amp;MONTH(Fecha1),MONTH(Fecha1))&amp;IF(LEN(DAY(Fecha1))&lt;2,"0"&amp;DAY(Fecha1),DAY(Fecha1))</f>
        <v>20150101</v>
      </c>
      <c r="D10" s="149" t="s">
        <v>2</v>
      </c>
      <c r="E10" s="149" t="str">
        <f>"   "&amp;2</f>
        <v>   2</v>
      </c>
      <c r="F10" s="149" t="s">
        <v>2</v>
      </c>
      <c r="G10" s="149" t="str">
        <f>REPT(" ",9-LEN(Artesanos!L4))&amp;Artesanos!L4</f>
        <v>         </v>
      </c>
      <c r="H10" s="149" t="s">
        <v>2</v>
      </c>
      <c r="I10" s="149" t="str">
        <f>"1"</f>
        <v>1</v>
      </c>
      <c r="J10" s="149" t="s">
        <v>2</v>
      </c>
      <c r="K10" s="149" t="str">
        <f>"0         "</f>
        <v>0         </v>
      </c>
      <c r="L10" s="149" t="s">
        <v>2</v>
      </c>
      <c r="M10" s="149" t="str">
        <f>" Chq "&amp;Artesanos!L5&amp;" "&amp;Artesanos!B14&amp;REPT(" ",100-LEN(" Chq "&amp;Artesanos!L5&amp;" "&amp;Artesanos!B14))</f>
        <v> Chq  con  100 movimientos                                                                          </v>
      </c>
      <c r="N10" s="149" t="s">
        <v>2</v>
      </c>
      <c r="O10" s="149" t="str">
        <f>"11"</f>
        <v>11</v>
      </c>
      <c r="P10" s="149" t="s">
        <v>2</v>
      </c>
      <c r="Q10" s="149" t="str">
        <f>"0"</f>
        <v>0</v>
      </c>
      <c r="R10" s="149" t="s">
        <v>2</v>
      </c>
      <c r="S10" s="149" t="str">
        <f>"0"</f>
        <v>0</v>
      </c>
      <c r="T10" s="149" t="s">
        <v>2</v>
      </c>
    </row>
    <row r="11" spans="1:23" ht="12.75">
      <c r="A11" s="149" t="str">
        <f>"P  "&amp;YEAR(Fecha1)&amp;IF(LEN(MONTH(Fecha1))&lt;2,"0"&amp;MONTH(Fecha1),MONTH(Fecha1))&amp;IF(LEN(DAY(Fecha1))&lt;2,"0"&amp;DAY(Fecha1),DAY(Fecha1))&amp;" "&amp;"   "&amp;2&amp;" "&amp;REPT(" ",9-LEN(Artesanos!L4))&amp;Artesanos!L4&amp;" 1 "&amp;"0          "&amp;" Chq "&amp;Artesanos!L5&amp;" "&amp;Artesanos!B14&amp;REPT(" ",100-LEN(" Chq "&amp;Artesanos!L5&amp;" "&amp;Artesanos!B14))&amp;" 11 0 0 "</f>
        <v>P  20150101    2           1 0           Chq  con  100 movimientos                                                                           11 0 0 </v>
      </c>
      <c r="W11" s="149">
        <f>W4-W9</f>
        <v>0</v>
      </c>
    </row>
    <row r="13" spans="1:18" ht="12.75">
      <c r="A13" s="211" t="s">
        <v>32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</row>
    <row r="14" spans="1:23" ht="12.75">
      <c r="A14" s="152">
        <v>2</v>
      </c>
      <c r="B14" s="152">
        <v>1</v>
      </c>
      <c r="C14" s="152">
        <v>30</v>
      </c>
      <c r="D14" s="152">
        <v>1</v>
      </c>
      <c r="E14" s="152">
        <v>10</v>
      </c>
      <c r="F14" s="152">
        <v>1</v>
      </c>
      <c r="G14" s="152">
        <v>1</v>
      </c>
      <c r="H14" s="152">
        <v>1</v>
      </c>
      <c r="I14" s="152">
        <v>20</v>
      </c>
      <c r="J14" s="152">
        <v>1</v>
      </c>
      <c r="K14" s="152">
        <v>10</v>
      </c>
      <c r="L14" s="152">
        <v>1</v>
      </c>
      <c r="M14" s="152">
        <v>20</v>
      </c>
      <c r="N14" s="152">
        <v>1</v>
      </c>
      <c r="O14" s="152">
        <v>100</v>
      </c>
      <c r="P14" s="152">
        <v>1</v>
      </c>
      <c r="Q14" s="152">
        <v>4</v>
      </c>
      <c r="R14" s="152">
        <v>1</v>
      </c>
      <c r="S14" s="153"/>
      <c r="T14" s="153"/>
      <c r="U14" s="153"/>
      <c r="V14" s="153"/>
      <c r="W14" s="153">
        <f>SUM(A14:V14)</f>
        <v>206</v>
      </c>
    </row>
    <row r="15" spans="1:23" ht="12.75">
      <c r="A15" s="152" t="s">
        <v>31</v>
      </c>
      <c r="B15" s="152"/>
      <c r="C15" s="152" t="s">
        <v>33</v>
      </c>
      <c r="D15" s="152"/>
      <c r="E15" s="152" t="s">
        <v>34</v>
      </c>
      <c r="F15" s="152"/>
      <c r="G15" s="152" t="s">
        <v>35</v>
      </c>
      <c r="H15" s="152"/>
      <c r="I15" s="152" t="s">
        <v>36</v>
      </c>
      <c r="J15" s="152"/>
      <c r="K15" s="152" t="s">
        <v>25</v>
      </c>
      <c r="L15" s="152"/>
      <c r="M15" s="152" t="s">
        <v>37</v>
      </c>
      <c r="N15" s="152"/>
      <c r="O15" s="152" t="s">
        <v>26</v>
      </c>
      <c r="P15" s="152"/>
      <c r="Q15" s="152" t="s">
        <v>38</v>
      </c>
      <c r="R15" s="152"/>
      <c r="S15" s="153"/>
      <c r="T15" s="153"/>
      <c r="U15" s="153"/>
      <c r="V15" s="153"/>
      <c r="W15" s="153"/>
    </row>
    <row r="17" spans="1:18" ht="12.75">
      <c r="A17" s="149">
        <f>LEN(A18)</f>
        <v>2</v>
      </c>
      <c r="B17" s="149">
        <f aca="true" t="shared" si="2" ref="B17:R17">LEN(B18)</f>
        <v>1</v>
      </c>
      <c r="C17" s="149">
        <f t="shared" si="2"/>
        <v>30</v>
      </c>
      <c r="D17" s="149">
        <f t="shared" si="2"/>
        <v>1</v>
      </c>
      <c r="E17" s="149">
        <f t="shared" si="2"/>
        <v>10</v>
      </c>
      <c r="F17" s="149">
        <f t="shared" si="2"/>
        <v>1</v>
      </c>
      <c r="G17" s="149">
        <f t="shared" si="2"/>
        <v>1</v>
      </c>
      <c r="H17" s="149">
        <f t="shared" si="2"/>
        <v>1</v>
      </c>
      <c r="I17" s="149">
        <f t="shared" si="2"/>
        <v>20</v>
      </c>
      <c r="J17" s="149">
        <f t="shared" si="2"/>
        <v>1</v>
      </c>
      <c r="K17" s="149">
        <f t="shared" si="2"/>
        <v>10</v>
      </c>
      <c r="L17" s="149">
        <f t="shared" si="2"/>
        <v>1</v>
      </c>
      <c r="M17" s="149">
        <f t="shared" si="2"/>
        <v>20</v>
      </c>
      <c r="N17" s="149">
        <f t="shared" si="2"/>
        <v>1</v>
      </c>
      <c r="O17" s="149">
        <f t="shared" si="2"/>
        <v>100</v>
      </c>
      <c r="P17" s="149">
        <f t="shared" si="2"/>
        <v>1</v>
      </c>
      <c r="Q17" s="149">
        <f t="shared" si="2"/>
        <v>4</v>
      </c>
      <c r="R17" s="149">
        <f t="shared" si="2"/>
        <v>1</v>
      </c>
    </row>
    <row r="18" spans="1:18" ht="12.75">
      <c r="A18" s="149" t="str">
        <f>MID($A$26,1,A14)</f>
        <v>M </v>
      </c>
      <c r="B18" s="149" t="str">
        <f>MID($A$26,A14+1,B14)</f>
        <v> </v>
      </c>
      <c r="C18" s="149" t="str">
        <f>MID($A$26,A14+B14+1,C14)</f>
        <v>11100020000                   </v>
      </c>
      <c r="D18" s="149" t="str">
        <f>MID($A$26,A14+B14+C14+1,D14)</f>
        <v> </v>
      </c>
      <c r="E18" s="149" t="str">
        <f>MID($A$26,A14+B14+C14+D14+1,E14)</f>
        <v>1         </v>
      </c>
      <c r="F18" s="149" t="str">
        <f>MID($A$26,A14+B14+C14+D14+E14+1,F14)</f>
        <v> </v>
      </c>
      <c r="G18" s="149" t="str">
        <f>MID($A$26,A14+B14+C14+D14+E14+F14+1,G14)</f>
        <v>0</v>
      </c>
      <c r="H18" s="149" t="str">
        <f>MID($A$26,A14+B14+C14+D14+E14+F14+G14+1,H14)</f>
        <v> </v>
      </c>
      <c r="I18" s="149" t="str">
        <f>MID($A$26,A14+B14+C14+D14+E14+F14+G14+H14+1,I14)</f>
        <v>5673.27             </v>
      </c>
      <c r="J18" s="149" t="str">
        <f>MID($A$26,A14+B14+C14+D14+E14+F14+G14+H14+I14+1,J14)</f>
        <v> </v>
      </c>
      <c r="K18" s="149" t="str">
        <f>MID($A$26,A14+B14+C14+D14+E14+F14+G14+H14+I14+J14+1,K14)</f>
        <v>0         </v>
      </c>
      <c r="L18" s="149" t="str">
        <f>MID($A$26,A14+B14+C14+D14+E14+F14+G14+H14+I14+J14+K14+1,L14)</f>
        <v> </v>
      </c>
      <c r="M18" s="149" t="str">
        <f>MID($A$26,A14+B14+C14+D14+E14+F14+G14+H14+I14+J14+K14+L14+1,M14)</f>
        <v>0.0                 </v>
      </c>
      <c r="N18" s="149" t="str">
        <f>MID($A$26,A14+B14+C14+D14+E14+F14+G14+H14+I14+J14+K14+L14+M14+1,N14)</f>
        <v> </v>
      </c>
      <c r="O18" s="149" t="str">
        <f>MID($A$26,A14+B14+C14+D14+E14+F14+G14+H14+I14+J14+K14+L14+M14+N14+1,O14)</f>
        <v>RITA MARIA ,COMPRA 599                                                                              </v>
      </c>
      <c r="P18" s="149" t="str">
        <f>MID($A$26,A14+B14+C14+D14+E14+F14+G14+H14+I14+J14+K14+L14+M14+N14+O14+1,P14)</f>
        <v> </v>
      </c>
      <c r="Q18" s="149" t="str">
        <f>MID($A$26,A14+B14+C14+D14+E14+F14+G14+H14+I14+J14+K14+L14+M14+N14+O14+P14+1,Q14)</f>
        <v>    </v>
      </c>
      <c r="R18" s="149" t="str">
        <f>MID($A$26,A14+B14+C14+D14+E14+F14+G14+H14+I14+J14+K14+L14+M14+N14+O14+P14+Q14+1,R14)</f>
        <v> </v>
      </c>
    </row>
    <row r="19" spans="1:23" ht="12.75">
      <c r="A19" s="149">
        <f aca="true" t="shared" si="3" ref="A19:R19">LEN(A20)</f>
        <v>2</v>
      </c>
      <c r="B19" s="149">
        <f t="shared" si="3"/>
        <v>1</v>
      </c>
      <c r="C19" s="149">
        <f t="shared" si="3"/>
        <v>30</v>
      </c>
      <c r="D19" s="149">
        <f t="shared" si="3"/>
        <v>1</v>
      </c>
      <c r="E19" s="149">
        <f t="shared" si="3"/>
        <v>10</v>
      </c>
      <c r="F19" s="149">
        <f t="shared" si="3"/>
        <v>1</v>
      </c>
      <c r="G19" s="149">
        <f t="shared" si="3"/>
        <v>1</v>
      </c>
      <c r="H19" s="149">
        <f t="shared" si="3"/>
        <v>1</v>
      </c>
      <c r="I19" s="149">
        <f t="shared" si="3"/>
        <v>20</v>
      </c>
      <c r="J19" s="149">
        <f t="shared" si="3"/>
        <v>1</v>
      </c>
      <c r="K19" s="149">
        <f t="shared" si="3"/>
        <v>10</v>
      </c>
      <c r="L19" s="149">
        <f t="shared" si="3"/>
        <v>1</v>
      </c>
      <c r="M19" s="149">
        <f t="shared" si="3"/>
        <v>20</v>
      </c>
      <c r="N19" s="149">
        <f t="shared" si="3"/>
        <v>1</v>
      </c>
      <c r="O19" s="149">
        <f t="shared" si="3"/>
        <v>100</v>
      </c>
      <c r="P19" s="149">
        <f t="shared" si="3"/>
        <v>1</v>
      </c>
      <c r="Q19" s="149">
        <f t="shared" si="3"/>
        <v>4</v>
      </c>
      <c r="R19" s="149">
        <f t="shared" si="3"/>
        <v>1</v>
      </c>
      <c r="W19" s="149">
        <f>SUM(A19:V19)</f>
        <v>206</v>
      </c>
    </row>
    <row r="20" spans="1:18" ht="12.75">
      <c r="A20" s="149" t="s">
        <v>97</v>
      </c>
      <c r="B20" s="149" t="s">
        <v>2</v>
      </c>
      <c r="C20" s="149" t="str">
        <f>Artesanos!A18&amp;Artesanos!B18&amp;Artesanos!C18&amp;REPT(" ",30-LEN(Artesanos!A18&amp;Artesanos!B18&amp;Artesanos!C18))</f>
        <v>101001000                     </v>
      </c>
      <c r="D20" s="149" t="s">
        <v>2</v>
      </c>
      <c r="E20" s="149" t="str">
        <f>"Chq "&amp;Artesanos!$L$5&amp;REPT(" ",10-LEN("Chq "&amp;Artesanos!$L$5))</f>
        <v>Chq       </v>
      </c>
      <c r="F20" s="149" t="s">
        <v>2</v>
      </c>
      <c r="G20" s="149">
        <f>IF(Artesanos!G18&lt;&gt;"",0,IF(Artesanos!H18&lt;&gt;"",1,""))</f>
        <v>0</v>
      </c>
      <c r="H20" s="149" t="s">
        <v>2</v>
      </c>
      <c r="I20" s="150" t="str">
        <f>FIXED(Artesanos!G18)&amp;REPT(" ",20-LEN(FIXED(Artesanos!G18)))</f>
        <v>10,600.00           </v>
      </c>
      <c r="J20" s="149" t="s">
        <v>2</v>
      </c>
      <c r="K20" s="149" t="str">
        <f>"0         "</f>
        <v>0         </v>
      </c>
      <c r="L20" s="149" t="s">
        <v>2</v>
      </c>
      <c r="M20" s="149" t="str">
        <f>"0.0                 "</f>
        <v>0.0                 </v>
      </c>
      <c r="N20" s="149" t="s">
        <v>2</v>
      </c>
      <c r="O20" s="149" t="str">
        <f>Artesanos!$E$2&amp;REPT(" ",100-LEN(Artesanos!$E$2))</f>
        <v>aquí va el concepto del movimiento                                                                  </v>
      </c>
      <c r="P20" s="149" t="s">
        <v>2</v>
      </c>
      <c r="Q20" s="149" t="str">
        <f>"    "</f>
        <v>    </v>
      </c>
      <c r="R20" s="149" t="s">
        <v>2</v>
      </c>
    </row>
    <row r="21" spans="1:23" ht="12.75">
      <c r="A21" s="149" t="s">
        <v>97</v>
      </c>
      <c r="B21" s="149" t="s">
        <v>2</v>
      </c>
      <c r="C21" s="149" t="str">
        <f>Artesanos!A19&amp;Artesanos!B19&amp;Artesanos!C19&amp;REPT(" ",30-LEN(Artesanos!A19&amp;Artesanos!B19&amp;Artesanos!C19))</f>
        <v>101001000                     </v>
      </c>
      <c r="D21" s="149" t="s">
        <v>2</v>
      </c>
      <c r="E21" s="149" t="str">
        <f>"Chq "&amp;Artesanos!$L$5&amp;REPT(" ",10-LEN("Chq "&amp;Artesanos!$L$5))</f>
        <v>Chq       </v>
      </c>
      <c r="F21" s="149" t="s">
        <v>2</v>
      </c>
      <c r="G21" s="149">
        <f>IF(Artesanos!G19&lt;&gt;"",0,IF(Artesanos!H19&lt;&gt;"",1,""))</f>
        <v>1</v>
      </c>
      <c r="H21" s="149" t="s">
        <v>2</v>
      </c>
      <c r="I21" s="150" t="e">
        <f>FIXED(Artesanos!G19)&amp;REPT(" ",20-LEN(FIXED(Artesanos!G19)))</f>
        <v>#VALUE!</v>
      </c>
      <c r="J21" s="149" t="s">
        <v>2</v>
      </c>
      <c r="K21" s="149" t="str">
        <f>"0         "</f>
        <v>0         </v>
      </c>
      <c r="L21" s="149" t="s">
        <v>2</v>
      </c>
      <c r="M21" s="149" t="str">
        <f>"0.0                 "</f>
        <v>0.0                 </v>
      </c>
      <c r="N21" s="149" t="s">
        <v>2</v>
      </c>
      <c r="O21" s="149" t="str">
        <f>Artesanos!$E$2&amp;REPT(" ",100-LEN(Artesanos!$E$2))</f>
        <v>aquí va el concepto del movimiento                                                                  </v>
      </c>
      <c r="P21" s="149" t="s">
        <v>2</v>
      </c>
      <c r="Q21" s="149" t="str">
        <f>"    "</f>
        <v>    </v>
      </c>
      <c r="R21" s="149" t="s">
        <v>2</v>
      </c>
      <c r="W21" s="149">
        <f>W14-W19</f>
        <v>0</v>
      </c>
    </row>
    <row r="22" spans="1:18" ht="12.75">
      <c r="A22" s="149">
        <f>LEN(A21)</f>
        <v>2</v>
      </c>
      <c r="B22" s="149">
        <f aca="true" t="shared" si="4" ref="B22:R22">LEN(B21)</f>
        <v>1</v>
      </c>
      <c r="C22" s="149">
        <f t="shared" si="4"/>
        <v>30</v>
      </c>
      <c r="D22" s="149">
        <f t="shared" si="4"/>
        <v>1</v>
      </c>
      <c r="E22" s="149">
        <f t="shared" si="4"/>
        <v>10</v>
      </c>
      <c r="F22" s="149">
        <f t="shared" si="4"/>
        <v>1</v>
      </c>
      <c r="G22" s="149">
        <f t="shared" si="4"/>
        <v>1</v>
      </c>
      <c r="H22" s="149">
        <f t="shared" si="4"/>
        <v>1</v>
      </c>
      <c r="I22" s="149" t="e">
        <f t="shared" si="4"/>
        <v>#VALUE!</v>
      </c>
      <c r="J22" s="149">
        <f t="shared" si="4"/>
        <v>1</v>
      </c>
      <c r="K22" s="149">
        <f t="shared" si="4"/>
        <v>10</v>
      </c>
      <c r="L22" s="149">
        <f t="shared" si="4"/>
        <v>1</v>
      </c>
      <c r="M22" s="149">
        <f t="shared" si="4"/>
        <v>20</v>
      </c>
      <c r="N22" s="149">
        <f t="shared" si="4"/>
        <v>1</v>
      </c>
      <c r="O22" s="149">
        <f t="shared" si="4"/>
        <v>100</v>
      </c>
      <c r="P22" s="149">
        <f t="shared" si="4"/>
        <v>1</v>
      </c>
      <c r="Q22" s="149">
        <f t="shared" si="4"/>
        <v>4</v>
      </c>
      <c r="R22" s="149">
        <f t="shared" si="4"/>
        <v>1</v>
      </c>
    </row>
    <row r="24" ht="12.75">
      <c r="A24" s="149">
        <f>LEN(A25)</f>
        <v>148</v>
      </c>
    </row>
    <row r="25" ht="12.75">
      <c r="A25" s="149" t="s">
        <v>94</v>
      </c>
    </row>
    <row r="26" ht="12.75">
      <c r="A26" s="149" t="s">
        <v>95</v>
      </c>
    </row>
    <row r="27" ht="12.75">
      <c r="A27" s="149" t="s">
        <v>96</v>
      </c>
    </row>
    <row r="28" ht="12.75">
      <c r="A28" s="149">
        <f>LEN(A27)</f>
        <v>206</v>
      </c>
    </row>
    <row r="30" ht="12.75">
      <c r="A30" s="149" t="str">
        <f>"M  "&amp;Artesanos!A18&amp;Artesanos!B18&amp;Artesanos!C18&amp;REPT(" ",30-LEN(Artesanos!A18&amp;Artesanos!B18&amp;Artesanos!C18))&amp;" "&amp;"Chq "&amp;Artesanos!$L$5&amp;REPT(" ",10-LEN("Chq "&amp;Artesanos!$L$5))&amp;" "&amp;IF(Artesanos!G18&lt;&gt;"",0,IF(Artesanos!H18&lt;&gt;"",1,""))&amp;" "&amp;FIXED(Artesanos!G18)&amp;REPT(" ",20-LEN(FIXED(Artesanos!G18)))&amp;" "&amp;"0          "&amp;"0.0                  "&amp;Artesanos!$E$2&amp;REPT(" ",100-LEN(Artesanos!$E$2))&amp;"      "</f>
        <v>M  101001000                      Chq        0 10,600.00            0          0.0                  aquí va el concepto del movimiento                                                                        </v>
      </c>
    </row>
    <row r="34" spans="1:5" ht="12.75">
      <c r="A34" s="149" t="s">
        <v>2622</v>
      </c>
      <c r="D34" s="149">
        <v>1</v>
      </c>
      <c r="E34" s="149" t="str">
        <f>IF(cta=1,"Artesanos","Presupuesto")</f>
        <v>Artesanos</v>
      </c>
    </row>
    <row r="36" spans="3:13" ht="12.75">
      <c r="C36" s="154" t="s">
        <v>2640</v>
      </c>
      <c r="E36" s="149" t="s">
        <v>2641</v>
      </c>
      <c r="G36" s="149" t="s">
        <v>2628</v>
      </c>
      <c r="H36" s="149" t="s">
        <v>2627</v>
      </c>
      <c r="J36" s="149" t="s">
        <v>90</v>
      </c>
      <c r="K36" s="149" t="s">
        <v>2629</v>
      </c>
      <c r="L36" s="149" t="s">
        <v>36</v>
      </c>
      <c r="M36" s="149" t="s">
        <v>26</v>
      </c>
    </row>
    <row r="37" spans="3:10" ht="12.75">
      <c r="C37" s="149" t="str">
        <f>CONCATENATE(Menu!B24,Menu!C24,Menu!D24)</f>
        <v>101001000</v>
      </c>
      <c r="E37" s="149" t="str">
        <f>CONCATENATE(Menu!D24,Menu!E24,Menu!F24)</f>
        <v>70127F83-8BB6-B788-1763-910E62B48642 </v>
      </c>
      <c r="H37" s="149" t="s">
        <v>2626</v>
      </c>
      <c r="I37" s="149" t="s">
        <v>19</v>
      </c>
      <c r="J37" s="149" t="s">
        <v>2625</v>
      </c>
    </row>
    <row r="38" spans="3:5" ht="12.75">
      <c r="C38" s="149" t="str">
        <f>CONCATENATE(Menu!B25,Menu!C25,Menu!D25)</f>
        <v>101001000</v>
      </c>
      <c r="E38" s="149" t="str">
        <f>CONCATENATE(Menu!D25,Menu!E25,Menu!F25)</f>
        <v>70127F83-8BB6-B788-1763-910E62B48642 </v>
      </c>
    </row>
    <row r="39" spans="3:13" ht="12.75">
      <c r="C39" s="149" t="str">
        <f>CONCATENATE(Menu!B26,Menu!C26,Menu!D26)</f>
        <v>101001000</v>
      </c>
      <c r="E39" s="149" t="str">
        <f>CONCATENATE(Menu!D26,Menu!E26,Menu!F26)</f>
        <v>70127F83-8BB6-B788-1763-910E62B48642 </v>
      </c>
      <c r="G39" s="149" t="str">
        <f>aop</f>
        <v>Artesanos</v>
      </c>
      <c r="H39" s="149">
        <f>ch</f>
        <v>50</v>
      </c>
      <c r="I39" s="151">
        <f>Fecha1</f>
        <v>42005</v>
      </c>
      <c r="J39" s="149">
        <f>Menu!G9</f>
        <v>100</v>
      </c>
      <c r="K39" s="149" t="str">
        <f>Menu!F11</f>
        <v>aquí va el concepto del movimiento</v>
      </c>
      <c r="L39" s="149">
        <f>Menu!F17</f>
        <v>0</v>
      </c>
      <c r="M39" s="149" t="str">
        <f>Menu!F13</f>
        <v>con  100 movimientos</v>
      </c>
    </row>
    <row r="40" spans="3:5" ht="12.75">
      <c r="C40" s="149" t="str">
        <f>CONCATENATE(Menu!B27,Menu!C27,Menu!D27)</f>
        <v>101001000</v>
      </c>
      <c r="E40" s="149" t="str">
        <f>CONCATENATE(Menu!D27,Menu!E27,Menu!F27)</f>
        <v>70127F83-8BB6-B788-1763-910E62B48642 </v>
      </c>
    </row>
    <row r="41" spans="3:5" ht="12.75">
      <c r="C41" s="149" t="str">
        <f>CONCATENATE(Menu!B28,Menu!C28,Menu!D28)</f>
        <v>101001000</v>
      </c>
      <c r="E41" s="149" t="str">
        <f>CONCATENATE(Menu!D28,Menu!E28,Menu!F28)</f>
        <v>70127F83-8BB6-B788-1763-910E62B48642 </v>
      </c>
    </row>
    <row r="42" spans="3:5" ht="12.75">
      <c r="C42" s="149" t="str">
        <f>CONCATENATE(Menu!B29,Menu!C29,Menu!D29)</f>
        <v>101001000</v>
      </c>
      <c r="E42" s="149" t="str">
        <f>CONCATENATE(Menu!D29,Menu!E29,Menu!F29)</f>
        <v>70127F83-8BB6-B788-1763-910E62B48642 </v>
      </c>
    </row>
    <row r="43" spans="3:5" ht="12.75">
      <c r="C43" s="149" t="str">
        <f>CONCATENATE(Menu!B30,Menu!C30,Menu!D30)</f>
        <v>101001000</v>
      </c>
      <c r="E43" s="149" t="str">
        <f>CONCATENATE(Menu!D30,Menu!E30,Menu!F30)</f>
        <v>70127F83-8BB6-B788-1763-910E62B48642 </v>
      </c>
    </row>
    <row r="44" spans="3:5" ht="12.75">
      <c r="C44" s="149" t="str">
        <f>CONCATENATE(Menu!B31,Menu!C31,Menu!D31)</f>
        <v>101001000</v>
      </c>
      <c r="E44" s="149" t="str">
        <f>CONCATENATE(Menu!D31,Menu!E31,Menu!F31)</f>
        <v>70127F83-8BB6-B788-1763-910E62B48642 </v>
      </c>
    </row>
    <row r="45" spans="3:5" ht="12.75">
      <c r="C45" s="149" t="str">
        <f>CONCATENATE(Menu!B32,Menu!C32,Menu!D32)</f>
        <v>101001000</v>
      </c>
      <c r="E45" s="149" t="str">
        <f>CONCATENATE(Menu!D32,Menu!E32,Menu!F32)</f>
        <v>70127F83-8BB6-B788-1763-910E62B48642 </v>
      </c>
    </row>
    <row r="46" spans="3:5" ht="12.75">
      <c r="C46" s="149" t="str">
        <f>CONCATENATE(Menu!B33,Menu!C33,Menu!D33)</f>
        <v>101001000</v>
      </c>
      <c r="E46" s="149" t="str">
        <f>CONCATENATE(Menu!D33,Menu!E33,Menu!F33)</f>
        <v>70127F83-8BB6-B788-1763-910E62B48642 </v>
      </c>
    </row>
    <row r="47" spans="3:5" ht="12.75">
      <c r="C47" s="149" t="str">
        <f>CONCATENATE(Menu!B34,Menu!C34,Menu!D34)</f>
        <v>101001000</v>
      </c>
      <c r="E47" s="149" t="str">
        <f>CONCATENATE(Menu!D34,Menu!E34,Menu!F34)</f>
        <v>70127F83-8BB6-B788-1763-910E62B48642 </v>
      </c>
    </row>
    <row r="48" spans="3:5" ht="12.75">
      <c r="C48" s="149" t="str">
        <f>CONCATENATE(Menu!B35,Menu!C35,Menu!D35)</f>
        <v>101001000</v>
      </c>
      <c r="E48" s="149" t="str">
        <f>CONCATENATE(Menu!D35,Menu!E35,Menu!F35)</f>
        <v>70127F83-8BB6-B788-1763-910E62B48642 </v>
      </c>
    </row>
    <row r="49" spans="3:5" ht="12.75">
      <c r="C49" s="149" t="str">
        <f>CONCATENATE(Menu!B36,Menu!C36,Menu!D36)</f>
        <v>101001000</v>
      </c>
      <c r="E49" s="149" t="str">
        <f>CONCATENATE(Menu!D36,Menu!E36,Menu!F36)</f>
        <v>70127F83-8BB6-B788-1763-910E62B48642 </v>
      </c>
    </row>
    <row r="50" spans="3:5" ht="12.75">
      <c r="C50" s="149" t="str">
        <f>CONCATENATE(Menu!B37,Menu!C37,Menu!D37)</f>
        <v>101001000</v>
      </c>
      <c r="E50" s="149" t="str">
        <f>CONCATENATE(Menu!D37,Menu!E37,Menu!F37)</f>
        <v>70127F83-8BB6-B788-1763-910E62B48642 </v>
      </c>
    </row>
    <row r="51" spans="3:5" ht="12.75">
      <c r="C51" s="149" t="str">
        <f>CONCATENATE(Menu!B38,Menu!C38,Menu!D38)</f>
        <v>101001000</v>
      </c>
      <c r="E51" s="149" t="str">
        <f>CONCATENATE(Menu!D38,Menu!E38,Menu!F38)</f>
        <v>70127F83-8BB6-B788-1763-910E62B48642 </v>
      </c>
    </row>
    <row r="52" spans="3:5" ht="12.75">
      <c r="C52" s="149" t="str">
        <f>CONCATENATE(Menu!B39,Menu!C39,Menu!D39)</f>
        <v>101001000</v>
      </c>
      <c r="E52" s="149" t="str">
        <f>CONCATENATE(Menu!D39,Menu!E39,Menu!F39)</f>
        <v>70127F83-8BB6-B788-1763-910E62B48642 </v>
      </c>
    </row>
    <row r="53" spans="3:5" ht="12.75">
      <c r="C53" s="149" t="str">
        <f>CONCATENATE(Menu!B40,Menu!C40,Menu!D40)</f>
        <v>101001000</v>
      </c>
      <c r="E53" s="149" t="str">
        <f>CONCATENATE(Menu!D40,Menu!E40,Menu!F40)</f>
        <v>70127F83-8BB6-B788-1763-910E62B48642 </v>
      </c>
    </row>
    <row r="54" spans="3:5" ht="12.75">
      <c r="C54" s="149" t="str">
        <f>CONCATENATE(Menu!B41,Menu!C41,Menu!D41)</f>
        <v>101001000</v>
      </c>
      <c r="E54" s="149" t="str">
        <f>CONCATENATE(Menu!D41,Menu!E41,Menu!F41)</f>
        <v>70127F83-8BB6-B788-1763-910E62B48642 </v>
      </c>
    </row>
    <row r="55" spans="3:5" ht="12.75">
      <c r="C55" s="149" t="str">
        <f>CONCATENATE(Menu!B42,Menu!C42,Menu!D42)</f>
        <v>101001000</v>
      </c>
      <c r="E55" s="149" t="str">
        <f>CONCATENATE(Menu!D42,Menu!E42,Menu!F42)</f>
        <v>70127F83-8BB6-B788-1763-910E62B48642 </v>
      </c>
    </row>
    <row r="56" spans="3:5" ht="12.75">
      <c r="C56" s="149" t="str">
        <f>CONCATENATE(Menu!B43,Menu!C43,Menu!D43)</f>
        <v>101001000</v>
      </c>
      <c r="E56" s="149" t="str">
        <f>CONCATENATE(Menu!D43,Menu!E43,Menu!F43)</f>
        <v>70127F83-8BB6-B788-1763-910E62B48642 </v>
      </c>
    </row>
    <row r="57" spans="3:5" ht="12.75">
      <c r="C57" s="149" t="str">
        <f>CONCATENATE(Menu!B44,Menu!C44,Menu!D44)</f>
        <v>101001000</v>
      </c>
      <c r="E57" s="149" t="str">
        <f>CONCATENATE(Menu!D44,Menu!E44,Menu!F44)</f>
        <v>70127F83-8BB6-B788-1763-910E62B48642 </v>
      </c>
    </row>
    <row r="58" spans="3:5" ht="12.75">
      <c r="C58" s="149" t="str">
        <f>CONCATENATE(Menu!B45,Menu!C45,Menu!D45)</f>
        <v>101001000</v>
      </c>
      <c r="E58" s="149" t="str">
        <f>CONCATENATE(Menu!D45,Menu!E45,Menu!F45)</f>
        <v>70127F83-8BB6-B788-1763-910E62B48642 </v>
      </c>
    </row>
    <row r="59" spans="3:5" ht="12.75">
      <c r="C59" s="149" t="str">
        <f>CONCATENATE(Menu!B46,Menu!C46,Menu!D46)</f>
        <v>101001000</v>
      </c>
      <c r="E59" s="149" t="str">
        <f>CONCATENATE(Menu!D46,Menu!E46,Menu!F46)</f>
        <v>70127F83-8BB6-B788-1763-910E62B48642 </v>
      </c>
    </row>
    <row r="60" spans="3:5" ht="12.75">
      <c r="C60" s="149" t="str">
        <f>CONCATENATE(Menu!B47,Menu!C47,Menu!D47)</f>
        <v>101001000</v>
      </c>
      <c r="E60" s="149" t="str">
        <f>CONCATENATE(Menu!D47,Menu!E47,Menu!F47)</f>
        <v>70127F83-8BB6-B788-1763-910E62B48642 </v>
      </c>
    </row>
    <row r="61" spans="3:5" ht="12.75">
      <c r="C61" s="149" t="str">
        <f>CONCATENATE(Menu!B48,Menu!C48,Menu!D48)</f>
        <v>101001000</v>
      </c>
      <c r="E61" s="149" t="str">
        <f>CONCATENATE(Menu!D48,Menu!E48,Menu!F48)</f>
        <v>70127F83-8BB6-B788-1763-910E62B48642 </v>
      </c>
    </row>
    <row r="62" spans="3:5" ht="12.75">
      <c r="C62" s="149" t="str">
        <f>CONCATENATE(Menu!B49,Menu!C49,Menu!D49)</f>
        <v>101001000</v>
      </c>
      <c r="E62" s="149" t="str">
        <f>CONCATENATE(Menu!D49,Menu!E49,Menu!F49)</f>
        <v>70127F83-8BB6-B788-1763-910E62B48642 </v>
      </c>
    </row>
    <row r="63" spans="3:5" ht="12.75">
      <c r="C63" s="149" t="str">
        <f>CONCATENATE(Menu!B50,Menu!C50,Menu!D50)</f>
        <v>101001000</v>
      </c>
      <c r="E63" s="149" t="str">
        <f>CONCATENATE(Menu!D50,Menu!E50,Menu!F50)</f>
        <v>70127F83-8BB6-B788-1763-910E62B48642 </v>
      </c>
    </row>
    <row r="64" spans="3:5" ht="12.75">
      <c r="C64" s="149" t="str">
        <f>CONCATENATE(Menu!B51,Menu!C51,Menu!D51)</f>
        <v>101001000</v>
      </c>
      <c r="E64" s="149" t="str">
        <f>CONCATENATE(Menu!D51,Menu!E51,Menu!F51)</f>
        <v>70127F83-8BB6-B788-1763-910E62B48642 </v>
      </c>
    </row>
    <row r="65" spans="3:5" ht="12.75">
      <c r="C65" s="149" t="str">
        <f>CONCATENATE(Menu!B52,Menu!C52,Menu!D52)</f>
        <v>101001000</v>
      </c>
      <c r="E65" s="149" t="str">
        <f>CONCATENATE(Menu!D52,Menu!E52,Menu!F52)</f>
        <v>70127F83-8BB6-B788-1763-910E62B48642 </v>
      </c>
    </row>
    <row r="66" spans="3:5" ht="12.75">
      <c r="C66" s="149" t="str">
        <f>CONCATENATE(Menu!B53,Menu!C53,Menu!D53)</f>
        <v>101001000</v>
      </c>
      <c r="E66" s="149" t="str">
        <f>CONCATENATE(Menu!D53,Menu!E53,Menu!F53)</f>
        <v>70127F83-8BB6-B788-1763-910E62B48642 </v>
      </c>
    </row>
    <row r="67" spans="3:5" ht="12.75">
      <c r="C67" s="149" t="str">
        <f>CONCATENATE(Menu!B54,Menu!C54,Menu!D54)</f>
        <v>101001000</v>
      </c>
      <c r="E67" s="149" t="str">
        <f>CONCATENATE(Menu!D54,Menu!E54,Menu!F54)</f>
        <v>70127F83-8BB6-B788-1763-910E62B48642 </v>
      </c>
    </row>
    <row r="68" spans="3:5" ht="12.75">
      <c r="C68" s="149" t="str">
        <f>CONCATENATE(Menu!B55,Menu!C55,Menu!D55)</f>
        <v>101001000</v>
      </c>
      <c r="E68" s="149" t="str">
        <f>CONCATENATE(Menu!D55,Menu!E55,Menu!F55)</f>
        <v>70127F83-8BB6-B788-1763-910E62B48642 </v>
      </c>
    </row>
    <row r="69" spans="3:5" ht="12.75">
      <c r="C69" s="149" t="str">
        <f>CONCATENATE(Menu!B56,Menu!C56,Menu!D56)</f>
        <v>101001000</v>
      </c>
      <c r="E69" s="149" t="str">
        <f>CONCATENATE(Menu!D56,Menu!E56,Menu!F56)</f>
        <v>70127F83-8BB6-B788-1763-910E62B48642 </v>
      </c>
    </row>
    <row r="70" spans="3:5" ht="12.75">
      <c r="C70" s="149" t="str">
        <f>CONCATENATE(Menu!B57,Menu!C57,Menu!D57)</f>
        <v>101001000</v>
      </c>
      <c r="E70" s="149" t="str">
        <f>CONCATENATE(Menu!D57,Menu!E57,Menu!F57)</f>
        <v>70127F83-8BB6-B788-1763-910E62B48642 </v>
      </c>
    </row>
    <row r="71" spans="3:5" ht="12.75">
      <c r="C71" s="149" t="str">
        <f>CONCATENATE(Menu!B58,Menu!C58,Menu!D58)</f>
        <v>101001000</v>
      </c>
      <c r="E71" s="149" t="str">
        <f>CONCATENATE(Menu!D58,Menu!E58,Menu!F58)</f>
        <v>70127F83-8BB6-B788-1763-910E62B48642 </v>
      </c>
    </row>
    <row r="72" spans="3:5" ht="12.75">
      <c r="C72" s="149" t="str">
        <f>CONCATENATE(Menu!B59,Menu!C59,Menu!D59)</f>
        <v>101001000</v>
      </c>
      <c r="E72" s="149" t="str">
        <f>CONCATENATE(Menu!D59,Menu!E59,Menu!F59)</f>
        <v>70127F83-8BB6-B788-1763-910E62B48642 </v>
      </c>
    </row>
    <row r="73" spans="3:5" ht="12.75">
      <c r="C73" s="149" t="str">
        <f>CONCATENATE(Menu!B60,Menu!C60,Menu!D60)</f>
        <v>101001000</v>
      </c>
      <c r="E73" s="149" t="str">
        <f>CONCATENATE(Menu!D60,Menu!E60,Menu!F60)</f>
        <v>70127F83-8BB6-B788-1763-910E62B48642 </v>
      </c>
    </row>
    <row r="74" spans="3:5" ht="12.75">
      <c r="C74" s="149" t="str">
        <f>CONCATENATE(Menu!B61,Menu!C61,Menu!D61)</f>
        <v>101001000</v>
      </c>
      <c r="E74" s="149" t="str">
        <f>CONCATENATE(Menu!D61,Menu!E61,Menu!F61)</f>
        <v>70127F83-8BB6-B788-1763-910E62B48642 </v>
      </c>
    </row>
    <row r="75" spans="3:5" ht="12.75">
      <c r="C75" s="149" t="str">
        <f>CONCATENATE(Menu!B62,Menu!C62,Menu!D62)</f>
        <v>101001000</v>
      </c>
      <c r="E75" s="149" t="str">
        <f>CONCATENATE(Menu!D62,Menu!E62,Menu!F62)</f>
        <v>70127F83-8BB6-B788-1763-910E62B48642 </v>
      </c>
    </row>
    <row r="76" spans="3:5" ht="12.75">
      <c r="C76" s="149" t="str">
        <f>CONCATENATE(Menu!B63,Menu!C63,Menu!D63)</f>
        <v>101001000</v>
      </c>
      <c r="E76" s="149" t="str">
        <f>CONCATENATE(Menu!D63,Menu!E63,Menu!F63)</f>
        <v>70127F83-8BB6-B788-1763-910E62B48642 </v>
      </c>
    </row>
    <row r="77" spans="3:5" ht="12.75">
      <c r="C77" s="149" t="str">
        <f>CONCATENATE(Menu!B64,Menu!C64,Menu!D64)</f>
        <v>101001000</v>
      </c>
      <c r="E77" s="149" t="str">
        <f>CONCATENATE(Menu!D64,Menu!E64,Menu!F64)</f>
        <v>70127F83-8BB6-B788-1763-910E62B48642 </v>
      </c>
    </row>
    <row r="78" spans="3:5" ht="12.75">
      <c r="C78" s="149" t="str">
        <f>CONCATENATE(Menu!B65,Menu!C65,Menu!D65)</f>
        <v>101001000</v>
      </c>
      <c r="E78" s="149" t="str">
        <f>CONCATENATE(Menu!D65,Menu!E65,Menu!F65)</f>
        <v>70127F83-8BB6-B788-1763-910E62B48642 </v>
      </c>
    </row>
    <row r="79" spans="3:5" ht="12.75">
      <c r="C79" s="149" t="str">
        <f>CONCATENATE(Menu!B66,Menu!C66,Menu!D66)</f>
        <v>101001000</v>
      </c>
      <c r="E79" s="149" t="str">
        <f>CONCATENATE(Menu!D66,Menu!E66,Menu!F66)</f>
        <v>70127F83-8BB6-B788-1763-910E62B48642 </v>
      </c>
    </row>
    <row r="80" spans="3:5" ht="12.75">
      <c r="C80" s="149" t="str">
        <f>CONCATENATE(Menu!B67,Menu!C67,Menu!D67)</f>
        <v>101001000</v>
      </c>
      <c r="E80" s="149" t="str">
        <f>CONCATENATE(Menu!D67,Menu!E67,Menu!F67)</f>
        <v>70127F83-8BB6-B788-1763-910E62B48642 </v>
      </c>
    </row>
    <row r="81" spans="3:5" ht="12.75">
      <c r="C81" s="149" t="str">
        <f>CONCATENATE(Menu!B68,Menu!C68,Menu!D68)</f>
        <v>101001000</v>
      </c>
      <c r="E81" s="149" t="str">
        <f>CONCATENATE(Menu!D68,Menu!E68,Menu!F68)</f>
        <v>70127F83-8BB6-B788-1763-910E62B48642 </v>
      </c>
    </row>
    <row r="82" spans="3:5" ht="12.75">
      <c r="C82" s="149" t="str">
        <f>CONCATENATE(Menu!B69,Menu!C69,Menu!D69)</f>
        <v>101001000</v>
      </c>
      <c r="E82" s="149" t="str">
        <f>CONCATENATE(Menu!D69,Menu!E69,Menu!F69)</f>
        <v>70127F83-8BB6-B788-1763-910E62B48642 </v>
      </c>
    </row>
    <row r="83" spans="3:5" ht="12.75">
      <c r="C83" s="149" t="str">
        <f>CONCATENATE(Menu!B70,Menu!C70,Menu!D70)</f>
        <v>101001000</v>
      </c>
      <c r="E83" s="149" t="str">
        <f>CONCATENATE(Menu!D70,Menu!E70,Menu!F70)</f>
        <v>70127F83-8BB6-B788-1763-910E62B48642 </v>
      </c>
    </row>
    <row r="84" spans="3:5" ht="12.75">
      <c r="C84" s="149" t="str">
        <f>CONCATENATE(Menu!B71,Menu!C71,Menu!D71)</f>
        <v>101001000</v>
      </c>
      <c r="E84" s="149" t="str">
        <f>CONCATENATE(Menu!D71,Menu!E71,Menu!F71)</f>
        <v>70127F83-8BB6-B788-1763-910E62B48642 </v>
      </c>
    </row>
    <row r="85" spans="3:5" ht="12.75">
      <c r="C85" s="149" t="str">
        <f>CONCATENATE(Menu!B72,Menu!C72,Menu!D72)</f>
        <v>101001000</v>
      </c>
      <c r="E85" s="149" t="str">
        <f>CONCATENATE(Menu!D72,Menu!E72,Menu!F72)</f>
        <v>70127F83-8BB6-B788-1763-910E62B48642 </v>
      </c>
    </row>
    <row r="86" spans="3:5" ht="12.75">
      <c r="C86" s="149" t="str">
        <f>CONCATENATE(Menu!B73,Menu!C73,Menu!D73)</f>
        <v>101001000</v>
      </c>
      <c r="E86" s="149" t="str">
        <f>CONCATENATE(Menu!D73,Menu!E73,Menu!F73)</f>
        <v>70127F83-8BB6-B788-1763-910E62B48642 </v>
      </c>
    </row>
    <row r="87" spans="3:5" ht="12.75">
      <c r="C87" s="149" t="str">
        <f>CONCATENATE(Menu!B74,Menu!C74,Menu!D74)</f>
        <v>101001000</v>
      </c>
      <c r="E87" s="149" t="str">
        <f>CONCATENATE(Menu!D74,Menu!E74,Menu!F74)</f>
        <v>70127F83-8BB6-B788-1763-910E62B48642 </v>
      </c>
    </row>
    <row r="88" spans="3:5" ht="12.75">
      <c r="C88" s="149" t="str">
        <f>CONCATENATE(Menu!B75,Menu!C75,Menu!D75)</f>
        <v>101001000</v>
      </c>
      <c r="E88" s="149" t="str">
        <f>CONCATENATE(Menu!D75,Menu!E75,Menu!F75)</f>
        <v>70127F83-8BB6-B788-1763-910E62B48642 </v>
      </c>
    </row>
    <row r="89" spans="3:5" ht="12.75">
      <c r="C89" s="149" t="str">
        <f>CONCATENATE(Menu!B76,Menu!C76,Menu!D76)</f>
        <v>101001000</v>
      </c>
      <c r="E89" s="149" t="str">
        <f>CONCATENATE(Menu!D76,Menu!E76,Menu!F76)</f>
        <v>70127F83-8BB6-B788-1763-910E62B48642 </v>
      </c>
    </row>
    <row r="90" spans="3:5" ht="12.75">
      <c r="C90" s="149" t="str">
        <f>CONCATENATE(Menu!B77,Menu!C77,Menu!D77)</f>
        <v>101001000</v>
      </c>
      <c r="E90" s="149" t="str">
        <f>CONCATENATE(Menu!D77,Menu!E77,Menu!F77)</f>
        <v>70127F83-8BB6-B788-1763-910E62B48642 </v>
      </c>
    </row>
    <row r="91" spans="3:5" ht="12.75">
      <c r="C91" s="149" t="str">
        <f>CONCATENATE(Menu!B78,Menu!C78,Menu!D78)</f>
        <v>101001000</v>
      </c>
      <c r="E91" s="149" t="str">
        <f>CONCATENATE(Menu!D78,Menu!E78,Menu!F78)</f>
        <v>70127F83-8BB6-B788-1763-910E62B48642 </v>
      </c>
    </row>
    <row r="92" spans="3:5" ht="12.75">
      <c r="C92" s="149" t="str">
        <f>CONCATENATE(Menu!B79,Menu!C79,Menu!D79)</f>
        <v>101001000</v>
      </c>
      <c r="E92" s="149" t="str">
        <f>CONCATENATE(Menu!D79,Menu!E79,Menu!F79)</f>
        <v>70127F83-8BB6-B788-1763-910E62B48642 </v>
      </c>
    </row>
    <row r="93" spans="3:5" ht="12.75">
      <c r="C93" s="149" t="str">
        <f>CONCATENATE(Menu!B80,Menu!C80,Menu!D80)</f>
        <v>101001000</v>
      </c>
      <c r="E93" s="149" t="str">
        <f>CONCATENATE(Menu!D80,Menu!E80,Menu!F80)</f>
        <v>70127F83-8BB6-B788-1763-910E62B48642 </v>
      </c>
    </row>
    <row r="94" spans="3:5" ht="12.75">
      <c r="C94" s="149" t="str">
        <f>CONCATENATE(Menu!B81,Menu!C81,Menu!D81)</f>
        <v>101001000</v>
      </c>
      <c r="E94" s="149" t="str">
        <f>CONCATENATE(Menu!D81,Menu!E81,Menu!F81)</f>
        <v>70127F83-8BB6-B788-1763-910E62B48642 </v>
      </c>
    </row>
    <row r="95" spans="3:5" ht="12.75">
      <c r="C95" s="149" t="str">
        <f>CONCATENATE(Menu!B82,Menu!C82,Menu!D82)</f>
        <v>101001000</v>
      </c>
      <c r="E95" s="149" t="str">
        <f>CONCATENATE(Menu!D82,Menu!E82,Menu!F82)</f>
        <v>70127F83-8BB6-B788-1763-910E62B48642 </v>
      </c>
    </row>
    <row r="96" spans="3:5" ht="12.75">
      <c r="C96" s="149" t="str">
        <f>CONCATENATE(Menu!B83,Menu!C83,Menu!D83)</f>
        <v>101001000</v>
      </c>
      <c r="E96" s="149" t="str">
        <f>CONCATENATE(Menu!D83,Menu!E83,Menu!F83)</f>
        <v>70127F83-8BB6-B788-1763-910E62B48642 </v>
      </c>
    </row>
    <row r="97" spans="3:5" ht="12.75">
      <c r="C97" s="149" t="str">
        <f>CONCATENATE(Menu!B84,Menu!C84,Menu!D84)</f>
        <v>101001000</v>
      </c>
      <c r="E97" s="149" t="str">
        <f>CONCATENATE(Menu!D84,Menu!E84,Menu!F84)</f>
        <v>70127F83-8BB6-B788-1763-910E62B48642 </v>
      </c>
    </row>
    <row r="98" spans="3:5" ht="12.75">
      <c r="C98" s="149" t="str">
        <f>CONCATENATE(Menu!B85,Menu!C85,Menu!D85)</f>
        <v>101001000</v>
      </c>
      <c r="E98" s="149" t="str">
        <f>CONCATENATE(Menu!D85,Menu!E85,Menu!F85)</f>
        <v>70127F83-8BB6-B788-1763-910E62B48642 </v>
      </c>
    </row>
    <row r="99" spans="3:5" ht="12.75">
      <c r="C99" s="149" t="str">
        <f>CONCATENATE(Menu!B86,Menu!C86,Menu!D86)</f>
        <v>101001000</v>
      </c>
      <c r="E99" s="149" t="str">
        <f>CONCATENATE(Menu!D86,Menu!E86,Menu!F86)</f>
        <v>70127F83-8BB6-B788-1763-910E62B48642 </v>
      </c>
    </row>
    <row r="100" spans="3:5" ht="12.75">
      <c r="C100" s="149" t="str">
        <f>CONCATENATE(Menu!B87,Menu!C87,Menu!D87)</f>
        <v>101001000</v>
      </c>
      <c r="E100" s="149" t="str">
        <f>CONCATENATE(Menu!D87,Menu!E87,Menu!F87)</f>
        <v>70127F83-8BB6-B788-1763-910E62B48642 </v>
      </c>
    </row>
    <row r="101" spans="3:5" ht="12.75">
      <c r="C101" s="149" t="str">
        <f>CONCATENATE(Menu!B88,Menu!C88,Menu!D88)</f>
        <v>101001000</v>
      </c>
      <c r="E101" s="149" t="str">
        <f>CONCATENATE(Menu!D88,Menu!E88,Menu!F88)</f>
        <v>70127F83-8BB6-B788-1763-910E62B48642 </v>
      </c>
    </row>
    <row r="102" spans="3:5" ht="12.75">
      <c r="C102" s="149" t="str">
        <f>CONCATENATE(Menu!B89,Menu!C89,Menu!D89)</f>
        <v>101001000</v>
      </c>
      <c r="E102" s="149" t="str">
        <f>CONCATENATE(Menu!D89,Menu!E89,Menu!F89)</f>
        <v>70127F83-8BB6-B788-1763-910E62B48642 </v>
      </c>
    </row>
    <row r="103" spans="3:5" ht="12.75">
      <c r="C103" s="149" t="str">
        <f>CONCATENATE(Menu!B90,Menu!C90,Menu!D90)</f>
        <v>101001000</v>
      </c>
      <c r="E103" s="149" t="str">
        <f>CONCATENATE(Menu!D90,Menu!E90,Menu!F90)</f>
        <v>70127F83-8BB6-B788-1763-910E62B48642 </v>
      </c>
    </row>
    <row r="104" spans="3:5" ht="12.75">
      <c r="C104" s="149" t="str">
        <f>CONCATENATE(Menu!B91,Menu!C91,Menu!D91)</f>
        <v>101001000</v>
      </c>
      <c r="E104" s="149" t="str">
        <f>CONCATENATE(Menu!D91,Menu!E91,Menu!F91)</f>
        <v>70127F83-8BB6-B788-1763-910E62B48642 </v>
      </c>
    </row>
    <row r="105" spans="3:5" ht="12.75">
      <c r="C105" s="149" t="str">
        <f>CONCATENATE(Menu!B92,Menu!C92,Menu!D92)</f>
        <v>101001000</v>
      </c>
      <c r="E105" s="149" t="str">
        <f>CONCATENATE(Menu!D92,Menu!E92,Menu!F92)</f>
        <v>70127F83-8BB6-B788-1763-910E62B48642 </v>
      </c>
    </row>
    <row r="106" spans="3:5" ht="12.75">
      <c r="C106" s="149" t="str">
        <f>CONCATENATE(Menu!B93,Menu!C93,Menu!D93)</f>
        <v>101001000</v>
      </c>
      <c r="E106" s="149" t="str">
        <f>CONCATENATE(Menu!D93,Menu!E93,Menu!F93)</f>
        <v>70127F83-8BB6-B788-1763-910E62B48642 </v>
      </c>
    </row>
    <row r="107" spans="3:5" ht="12.75">
      <c r="C107" s="149" t="str">
        <f>CONCATENATE(Menu!B94,Menu!C94,Menu!D94)</f>
        <v>101001000</v>
      </c>
      <c r="E107" s="149" t="str">
        <f>CONCATENATE(Menu!D94,Menu!E94,Menu!F94)</f>
        <v>70127F83-8BB6-B788-1763-910E62B48642 </v>
      </c>
    </row>
    <row r="108" spans="3:5" ht="12.75">
      <c r="C108" s="149" t="str">
        <f>CONCATENATE(Menu!B95,Menu!C95,Menu!D95)</f>
        <v>101001000</v>
      </c>
      <c r="E108" s="149" t="str">
        <f>CONCATENATE(Menu!D95,Menu!E95,Menu!F95)</f>
        <v>70127F83-8BB6-B788-1763-910E62B48642 </v>
      </c>
    </row>
    <row r="109" spans="3:5" ht="12.75">
      <c r="C109" s="149" t="str">
        <f>CONCATENATE(Menu!B96,Menu!C96,Menu!D96)</f>
        <v>101001000</v>
      </c>
      <c r="E109" s="149" t="str">
        <f>CONCATENATE(Menu!D96,Menu!E96,Menu!F96)</f>
        <v>70127F83-8BB6-B788-1763-910E62B48642 </v>
      </c>
    </row>
    <row r="110" spans="3:5" ht="12.75">
      <c r="C110" s="149" t="str">
        <f>CONCATENATE(Menu!B97,Menu!C97,Menu!D97)</f>
        <v>101001000</v>
      </c>
      <c r="E110" s="149" t="str">
        <f>CONCATENATE(Menu!D97,Menu!E97,Menu!F97)</f>
        <v>70127F83-8BB6-B788-1763-910E62B48642 </v>
      </c>
    </row>
    <row r="111" spans="3:5" ht="12.75">
      <c r="C111" s="149" t="str">
        <f>CONCATENATE(Menu!B98,Menu!C98,Menu!D98)</f>
        <v>101001000</v>
      </c>
      <c r="E111" s="149" t="str">
        <f>CONCATENATE(Menu!D98,Menu!E98,Menu!F98)</f>
        <v>70127F83-8BB6-B788-1763-910E62B48642 </v>
      </c>
    </row>
    <row r="112" spans="3:5" ht="12.75">
      <c r="C112" s="149" t="str">
        <f>CONCATENATE(Menu!B99,Menu!C99,Menu!D99)</f>
        <v>101001000</v>
      </c>
      <c r="E112" s="149" t="str">
        <f>CONCATENATE(Menu!D99,Menu!E99,Menu!F99)</f>
        <v>70127F83-8BB6-B788-1763-910E62B48642 </v>
      </c>
    </row>
    <row r="113" spans="3:5" ht="12.75">
      <c r="C113" s="149" t="str">
        <f>CONCATENATE(Menu!B100,Menu!C100,Menu!D100)</f>
        <v>101001000</v>
      </c>
      <c r="E113" s="149" t="str">
        <f>CONCATENATE(Menu!D100,Menu!E100,Menu!F100)</f>
        <v>70127F83-8BB6-B788-1763-910E62B48642 </v>
      </c>
    </row>
    <row r="114" spans="3:5" ht="12.75">
      <c r="C114" s="149" t="str">
        <f>CONCATENATE(Menu!B101,Menu!C101,Menu!D101)</f>
        <v>101001000</v>
      </c>
      <c r="E114" s="149" t="str">
        <f>CONCATENATE(Menu!D101,Menu!E101,Menu!F101)</f>
        <v>70127F83-8BB6-B788-1763-910E62B48642 </v>
      </c>
    </row>
    <row r="115" spans="3:5" ht="12.75">
      <c r="C115" s="149" t="str">
        <f>CONCATENATE(Menu!B102,Menu!C102,Menu!D102)</f>
        <v>101001000</v>
      </c>
      <c r="E115" s="149" t="str">
        <f>CONCATENATE(Menu!D102,Menu!E102,Menu!F102)</f>
        <v>70127F83-8BB6-B788-1763-910E62B48642 </v>
      </c>
    </row>
    <row r="116" spans="3:5" ht="12.75">
      <c r="C116" s="149" t="str">
        <f>CONCATENATE(Menu!B103,Menu!C103,Menu!D103)</f>
        <v>101001000</v>
      </c>
      <c r="E116" s="149" t="str">
        <f>CONCATENATE(Menu!D103,Menu!E103,Menu!F103)</f>
        <v>70127F83-8BB6-B788-1763-910E62B48642 </v>
      </c>
    </row>
    <row r="117" spans="3:5" ht="12.75">
      <c r="C117" s="149" t="str">
        <f>CONCATENATE(Menu!B104,Menu!C104,Menu!D104)</f>
        <v>101001000</v>
      </c>
      <c r="E117" s="149" t="str">
        <f>CONCATENATE(Menu!D104,Menu!E104,Menu!F104)</f>
        <v>70127F83-8BB6-B788-1763-910E62B48642 </v>
      </c>
    </row>
    <row r="118" spans="3:5" ht="12.75">
      <c r="C118" s="149" t="str">
        <f>CONCATENATE(Menu!B105,Menu!C105,Menu!D105)</f>
        <v>101001000</v>
      </c>
      <c r="E118" s="149" t="str">
        <f>CONCATENATE(Menu!D105,Menu!E105,Menu!F105)</f>
        <v>70127F83-8BB6-B788-1763-910E62B48642 </v>
      </c>
    </row>
    <row r="119" spans="3:5" ht="12.75">
      <c r="C119" s="149" t="str">
        <f>CONCATENATE(Menu!B106,Menu!C106,Menu!D106)</f>
        <v>101001000</v>
      </c>
      <c r="E119" s="149" t="str">
        <f>CONCATENATE(Menu!D106,Menu!E106,Menu!F106)</f>
        <v>70127F83-8BB6-B788-1763-910E62B48642 </v>
      </c>
    </row>
    <row r="120" spans="3:5" ht="12.75">
      <c r="C120" s="149" t="str">
        <f>CONCATENATE(Menu!B107,Menu!C107,Menu!D107)</f>
        <v>101001000</v>
      </c>
      <c r="E120" s="149" t="str">
        <f>CONCATENATE(Menu!D107,Menu!E107,Menu!F107)</f>
        <v>70127F83-8BB6-B788-1763-910E62B48642 </v>
      </c>
    </row>
    <row r="121" spans="3:5" ht="12.75">
      <c r="C121" s="149" t="str">
        <f>CONCATENATE(Menu!B108,Menu!C108,Menu!D108)</f>
        <v>101001000</v>
      </c>
      <c r="E121" s="149" t="str">
        <f>CONCATENATE(Menu!D108,Menu!E108,Menu!F108)</f>
        <v>70127F83-8BB6-B788-1763-910E62B48642 </v>
      </c>
    </row>
    <row r="122" spans="3:5" ht="12.75">
      <c r="C122" s="149" t="str">
        <f>CONCATENATE(Menu!B109,Menu!C109,Menu!D109)</f>
        <v>101001000</v>
      </c>
      <c r="E122" s="149" t="str">
        <f>CONCATENATE(Menu!D109,Menu!E109,Menu!F109)</f>
        <v>70127F83-8BB6-B788-1763-910E62B48642 </v>
      </c>
    </row>
    <row r="123" spans="3:5" ht="12.75">
      <c r="C123" s="149" t="str">
        <f>CONCATENATE(Menu!B110,Menu!C110,Menu!D110)</f>
        <v>101001000</v>
      </c>
      <c r="E123" s="149" t="str">
        <f>CONCATENATE(Menu!D110,Menu!E110,Menu!F110)</f>
        <v>70127F83-8BB6-B788-1763-910E62B48642 </v>
      </c>
    </row>
    <row r="124" spans="3:5" ht="12.75">
      <c r="C124" s="149" t="str">
        <f>CONCATENATE(Menu!B111,Menu!C111,Menu!D111)</f>
        <v>101001000</v>
      </c>
      <c r="E124" s="149" t="str">
        <f>CONCATENATE(Menu!D111,Menu!E111,Menu!F111)</f>
        <v>70127F83-8BB6-B788-1763-910E62B48642 </v>
      </c>
    </row>
    <row r="125" spans="3:5" ht="12.75">
      <c r="C125" s="149" t="str">
        <f>CONCATENATE(Menu!B112,Menu!C112,Menu!D112)</f>
        <v>101001000</v>
      </c>
      <c r="E125" s="149" t="str">
        <f>CONCATENATE(Menu!D112,Menu!E112,Menu!F112)</f>
        <v>70127F83-8BB6-B788-1763-910E62B48642 </v>
      </c>
    </row>
    <row r="126" spans="3:5" ht="12.75">
      <c r="C126" s="149" t="str">
        <f>CONCATENATE(Menu!B113,Menu!C113,Menu!D113)</f>
        <v>101001000</v>
      </c>
      <c r="E126" s="149" t="str">
        <f>CONCATENATE(Menu!D113,Menu!E113,Menu!F113)</f>
        <v>70127F83-8BB6-B788-1763-910E62B48642 </v>
      </c>
    </row>
    <row r="127" spans="3:5" ht="12.75">
      <c r="C127" s="149" t="str">
        <f>CONCATENATE(Menu!B114,Menu!C114,Menu!D114)</f>
        <v>101001000</v>
      </c>
      <c r="E127" s="149" t="str">
        <f>CONCATENATE(Menu!D114,Menu!E114,Menu!F114)</f>
        <v>70127F83-8BB6-B788-1763-910E62B48642 </v>
      </c>
    </row>
    <row r="128" spans="3:5" ht="12.75">
      <c r="C128" s="149" t="str">
        <f>CONCATENATE(Menu!B115,Menu!C115,Menu!D115)</f>
        <v>101001000</v>
      </c>
      <c r="E128" s="149" t="str">
        <f>CONCATENATE(Menu!D115,Menu!E115,Menu!F115)</f>
        <v>70127F83-8BB6-B788-1763-910E62B48642 </v>
      </c>
    </row>
    <row r="129" spans="3:5" ht="12.75">
      <c r="C129" s="149" t="str">
        <f>CONCATENATE(Menu!B116,Menu!C116,Menu!D116)</f>
        <v>101001000</v>
      </c>
      <c r="E129" s="149" t="str">
        <f>CONCATENATE(Menu!D116,Menu!E116,Menu!F116)</f>
        <v>70127F83-8BB6-B788-1763-910E62B48642 </v>
      </c>
    </row>
    <row r="130" spans="3:5" ht="12.75">
      <c r="C130" s="149" t="str">
        <f>CONCATENATE(Menu!B117,Menu!C117,Menu!D117)</f>
        <v>101001000</v>
      </c>
      <c r="E130" s="149" t="str">
        <f>CONCATENATE(Menu!D117,Menu!E117,Menu!F117)</f>
        <v>70127F83-8BB6-B788-1763-910E62B48642 </v>
      </c>
    </row>
    <row r="131" spans="3:5" ht="12.75">
      <c r="C131" s="149" t="str">
        <f>CONCATENATE(Menu!B118,Menu!C118,Menu!D118)</f>
        <v>101001000</v>
      </c>
      <c r="E131" s="149" t="str">
        <f>CONCATENATE(Menu!D118,Menu!E118,Menu!F118)</f>
        <v>70127F83-8BB6-B788-1763-910E62B48642 </v>
      </c>
    </row>
    <row r="132" spans="3:5" ht="12.75">
      <c r="C132" s="149" t="str">
        <f>CONCATENATE(Menu!B119,Menu!C119,Menu!D119)</f>
        <v>101001000</v>
      </c>
      <c r="E132" s="149" t="str">
        <f>CONCATENATE(Menu!D119,Menu!E119,Menu!F119)</f>
        <v>70127F83-8BB6-B788-1763-910E62B48642 </v>
      </c>
    </row>
    <row r="133" spans="3:5" ht="12.75">
      <c r="C133" s="149" t="str">
        <f>CONCATENATE(Menu!B120,Menu!C120,Menu!D120)</f>
        <v>101001000</v>
      </c>
      <c r="E133" s="149" t="str">
        <f>CONCATENATE(Menu!D120,Menu!E120,Menu!F120)</f>
        <v>70127F83-8BB6-B788-1763-910E62B48642 </v>
      </c>
    </row>
    <row r="134" spans="3:5" ht="12.75">
      <c r="C134" s="149" t="str">
        <f>CONCATENATE(Menu!B121,Menu!C121,Menu!D121)</f>
        <v>101001000</v>
      </c>
      <c r="E134" s="149" t="str">
        <f>CONCATENATE(Menu!D121,Menu!E121,Menu!F121)</f>
        <v>70127F83-8BB6-B788-1763-910E62B48642 </v>
      </c>
    </row>
    <row r="135" spans="3:5" ht="12.75">
      <c r="C135" s="149" t="str">
        <f>CONCATENATE(Menu!B122,Menu!C122,Menu!D122)</f>
        <v>101001000</v>
      </c>
      <c r="E135" s="149" t="str">
        <f>CONCATENATE(Menu!D122,Menu!E122,Menu!F122)</f>
        <v>70127F83-8BB6-B788-1763-910E62B48642 </v>
      </c>
    </row>
    <row r="136" spans="3:5" ht="12.75">
      <c r="C136" s="149" t="str">
        <f>CONCATENATE(Menu!B123,Menu!C123,Menu!D123)</f>
        <v>101001000</v>
      </c>
      <c r="E136" s="149" t="str">
        <f>CONCATENATE(Menu!D123,Menu!E123,Menu!F123)</f>
        <v>70127F83-8BB6-B788-1763-910E62B48642 </v>
      </c>
    </row>
  </sheetData>
  <sheetProtection/>
  <mergeCells count="2">
    <mergeCell ref="A3:T3"/>
    <mergeCell ref="A13:R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N1239"/>
  <sheetViews>
    <sheetView showGridLines="0" zoomScale="85" zoomScaleNormal="85" zoomScaleSheetLayoutView="80" workbookViewId="0" topLeftCell="A96">
      <selection activeCell="J114" sqref="J114"/>
    </sheetView>
  </sheetViews>
  <sheetFormatPr defaultColWidth="11.421875" defaultRowHeight="12.75"/>
  <cols>
    <col min="1" max="1" width="11.421875" style="1" customWidth="1"/>
    <col min="2" max="2" width="10.7109375" style="1" customWidth="1"/>
    <col min="3" max="3" width="5.57421875" style="1" customWidth="1"/>
    <col min="4" max="4" width="7.57421875" style="1" customWidth="1"/>
    <col min="5" max="5" width="38.7109375" style="1" customWidth="1"/>
    <col min="6" max="6" width="7.7109375" style="1" customWidth="1"/>
    <col min="7" max="7" width="18.00390625" style="1" customWidth="1"/>
    <col min="8" max="8" width="18.7109375" style="1" customWidth="1"/>
    <col min="9" max="16384" width="11.421875" style="1" customWidth="1"/>
  </cols>
  <sheetData>
    <row r="1" spans="1:8" ht="28.5" customHeight="1">
      <c r="A1" s="142"/>
      <c r="B1" s="104"/>
      <c r="C1" s="104"/>
      <c r="D1" s="104"/>
      <c r="E1" s="104"/>
      <c r="F1" s="214">
        <f>IF(cta=1,Menu!D9,"")</f>
        <v>42005</v>
      </c>
      <c r="G1" s="214"/>
      <c r="H1" s="215"/>
    </row>
    <row r="2" spans="1:8" ht="86.25" customHeight="1">
      <c r="A2" s="143"/>
      <c r="B2" s="105"/>
      <c r="C2" s="105"/>
      <c r="D2" s="105"/>
      <c r="E2" s="105" t="str">
        <f>IF(cta=1,Menu!F11,"")</f>
        <v>aquí va el concepto del movimiento</v>
      </c>
      <c r="F2" s="105"/>
      <c r="G2" s="106">
        <f>IF(cta=1,Menu!F17,"")</f>
        <v>0</v>
      </c>
      <c r="H2" s="107"/>
    </row>
    <row r="3" spans="1:8" ht="4.5" customHeight="1" hidden="1">
      <c r="A3" s="143"/>
      <c r="B3" s="105"/>
      <c r="C3" s="105"/>
      <c r="D3" s="105"/>
      <c r="E3" s="105"/>
      <c r="F3" s="105"/>
      <c r="G3" s="105"/>
      <c r="H3" s="108"/>
    </row>
    <row r="4" spans="1:8" ht="29.25" customHeight="1">
      <c r="A4" s="143"/>
      <c r="B4" s="105"/>
      <c r="C4" s="105"/>
      <c r="D4" s="212" t="str">
        <f>IF(cta=1,CANTIDADENLETRA(G2),"")</f>
        <v>( PESO 00/100 M.N. )</v>
      </c>
      <c r="E4" s="212"/>
      <c r="F4" s="212"/>
      <c r="G4" s="212"/>
      <c r="H4" s="213"/>
    </row>
    <row r="5" spans="1:8" ht="20.25" customHeight="1">
      <c r="A5" s="143"/>
      <c r="B5" s="105"/>
      <c r="C5" s="105"/>
      <c r="D5" s="105"/>
      <c r="E5" s="105"/>
      <c r="F5" s="105"/>
      <c r="G5" s="105"/>
      <c r="H5" s="108" t="s">
        <v>2</v>
      </c>
    </row>
    <row r="6" spans="1:13" ht="20.25" customHeight="1">
      <c r="A6" s="144"/>
      <c r="B6" s="109"/>
      <c r="C6" s="109"/>
      <c r="D6" s="109"/>
      <c r="E6" s="109"/>
      <c r="F6" s="109"/>
      <c r="G6" s="109"/>
      <c r="H6" s="110"/>
      <c r="L6" s="221"/>
      <c r="M6" s="221"/>
    </row>
    <row r="7" spans="2:8" ht="16.5" customHeight="1">
      <c r="B7" s="34"/>
      <c r="C7" s="34"/>
      <c r="D7" s="34"/>
      <c r="E7" s="34"/>
      <c r="F7" s="34"/>
      <c r="G7" s="34"/>
      <c r="H7" s="34"/>
    </row>
    <row r="8" spans="2:8" ht="13.5" customHeight="1">
      <c r="B8" s="34"/>
      <c r="C8" s="34"/>
      <c r="D8" s="34"/>
      <c r="E8" s="34"/>
      <c r="F8" s="34"/>
      <c r="G8" s="34"/>
      <c r="H8" s="34"/>
    </row>
    <row r="9" spans="2:8" ht="14.25" customHeight="1">
      <c r="B9" s="34"/>
      <c r="C9" s="34"/>
      <c r="D9" s="34"/>
      <c r="E9" s="34"/>
      <c r="F9" s="34"/>
      <c r="G9" s="34"/>
      <c r="H9" s="34"/>
    </row>
    <row r="10" spans="2:8" ht="19.5" customHeight="1">
      <c r="B10" s="34"/>
      <c r="C10" s="34"/>
      <c r="D10" s="34"/>
      <c r="E10" s="34"/>
      <c r="F10" s="46"/>
      <c r="G10" s="46"/>
      <c r="H10" s="34"/>
    </row>
    <row r="11" spans="2:8" ht="5.25" customHeight="1">
      <c r="B11" s="34"/>
      <c r="C11" s="34"/>
      <c r="D11" s="34"/>
      <c r="E11" s="34"/>
      <c r="F11" s="34"/>
      <c r="G11" s="34"/>
      <c r="H11" s="34"/>
    </row>
    <row r="12" spans="2:7" ht="10.5" customHeight="1">
      <c r="B12" s="216"/>
      <c r="C12" s="216"/>
      <c r="D12" s="216"/>
      <c r="E12" s="216"/>
      <c r="F12" s="216"/>
      <c r="G12" s="216"/>
    </row>
    <row r="13" spans="2:7" ht="33.75" customHeight="1">
      <c r="B13" s="35"/>
      <c r="C13" s="35"/>
      <c r="D13" s="35"/>
      <c r="E13" s="35"/>
      <c r="F13" s="35"/>
      <c r="G13" s="35"/>
    </row>
    <row r="14" spans="1:8" ht="17.25" customHeight="1">
      <c r="A14" s="142"/>
      <c r="B14" s="217" t="str">
        <f>IF(cta=1,Menu!F13,"")</f>
        <v>con  100 movimientos</v>
      </c>
      <c r="C14" s="217"/>
      <c r="D14" s="217"/>
      <c r="E14" s="217"/>
      <c r="F14" s="217"/>
      <c r="G14" s="217"/>
      <c r="H14" s="218"/>
    </row>
    <row r="15" spans="1:8" ht="19.5" customHeight="1">
      <c r="A15" s="143"/>
      <c r="B15" s="219"/>
      <c r="C15" s="219"/>
      <c r="D15" s="219"/>
      <c r="E15" s="219"/>
      <c r="F15" s="219"/>
      <c r="G15" s="219"/>
      <c r="H15" s="220"/>
    </row>
    <row r="16" spans="1:8" ht="44.25" customHeight="1">
      <c r="A16" s="144"/>
      <c r="B16" s="99" t="s">
        <v>2</v>
      </c>
      <c r="C16" s="100"/>
      <c r="D16" s="100"/>
      <c r="E16" s="101"/>
      <c r="F16" s="102"/>
      <c r="G16" s="102"/>
      <c r="H16" s="103"/>
    </row>
    <row r="17" spans="1:8" ht="17.25" customHeight="1">
      <c r="A17" s="142"/>
      <c r="B17" s="111"/>
      <c r="C17" s="112"/>
      <c r="D17" s="112"/>
      <c r="E17" s="113"/>
      <c r="F17" s="114"/>
      <c r="G17" s="130"/>
      <c r="H17" s="115"/>
    </row>
    <row r="18" spans="1:13" ht="21.75" customHeight="1">
      <c r="A18" s="116" t="str">
        <f>IF(cta=1,IF(Menu!B24&lt;&gt;"",Menu!B24,""),"")</f>
        <v>101001000</v>
      </c>
      <c r="B18" s="117">
        <f>IF(cta=1,IF(Menu!C24&lt;&gt;"",Menu!C24,""),"")</f>
      </c>
      <c r="C18" s="117">
        <f>IF(cta=1,IF(Menu!D24&lt;&gt;"",Menu!D24,""),"")</f>
      </c>
      <c r="D18" s="118" t="str">
        <f>IF(cta=1,IF(Menu!E24&lt;&gt;"",Menu!E24,""),"")</f>
        <v>70127F83-8BB6-B788-1763-910E62B48642 </v>
      </c>
      <c r="E18" s="119"/>
      <c r="F18" s="120"/>
      <c r="G18" s="131">
        <f>IF(cta=1,IF(Menu!H24&lt;&gt;"",Menu!H24,""),"")</f>
        <v>10600</v>
      </c>
      <c r="H18" s="121">
        <f>IF(cta=1,IF(Menu!H24&lt;&gt;"","",IF(Menu!I24&lt;&gt;"",Menu!I24,"")),"")</f>
      </c>
      <c r="M18" s="77"/>
    </row>
    <row r="19" spans="1:13" ht="17.25" customHeight="1">
      <c r="A19" s="116" t="str">
        <f>IF(cta=1,IF(Menu!B25&lt;&gt;"",Menu!B25,""),"")</f>
        <v>101001000</v>
      </c>
      <c r="B19" s="117">
        <f>IF(cta=1,IF(Menu!C25&lt;&gt;"",Menu!C25,""),"")</f>
      </c>
      <c r="C19" s="117">
        <f>IF(cta=1,IF(Menu!D25&lt;&gt;"",Menu!D25,""),"")</f>
      </c>
      <c r="D19" s="118" t="str">
        <f>IF(cta=1,IF(Menu!E25&lt;&gt;"",Menu!E25,""),"")</f>
        <v>70127F83-8BB6-B788-1763-910E62B48642 </v>
      </c>
      <c r="E19" s="119"/>
      <c r="F19" s="120"/>
      <c r="G19" s="131">
        <f>IF(cta=1,IF(Menu!H25&lt;&gt;"",Menu!H25,""),"")</f>
      </c>
      <c r="H19" s="121">
        <f>IF(cta=1,IF(Menu!H25&lt;&gt;"","",IF(Menu!I25&lt;&gt;"",Menu!I25,"")),"")</f>
        <v>10000</v>
      </c>
      <c r="I19" s="3"/>
      <c r="J19" s="3"/>
      <c r="K19" s="3"/>
      <c r="M19" s="77"/>
    </row>
    <row r="20" spans="1:12" ht="18.75" customHeight="1">
      <c r="A20" s="116" t="str">
        <f>IF(cta=1,IF(Menu!B26&lt;&gt;"",Menu!B26,""),"")</f>
        <v>101001000</v>
      </c>
      <c r="B20" s="117">
        <f>IF(cta=1,IF(Menu!C26&lt;&gt;"",Menu!C26,""),"")</f>
      </c>
      <c r="C20" s="117">
        <f>IF(cta=1,IF(Menu!D26&lt;&gt;"",Menu!D26,""),"")</f>
      </c>
      <c r="D20" s="118" t="str">
        <f>IF(cta=1,IF(Menu!E26&lt;&gt;"",Menu!E26,""),"")</f>
        <v>70127F83-8BB6-B788-1763-910E62B48642 </v>
      </c>
      <c r="E20" s="122"/>
      <c r="F20" s="123"/>
      <c r="G20" s="131">
        <f>IF(cta=1,IF(Menu!H26&lt;&gt;"",Menu!H26,""),"")</f>
      </c>
      <c r="H20" s="121">
        <f>IF(cta=1,IF(Menu!H26&lt;&gt;"","",IF(Menu!I26&lt;&gt;"",Menu!I26,"")),"")</f>
        <v>600</v>
      </c>
      <c r="I20" s="3"/>
      <c r="J20" s="3"/>
      <c r="K20" s="3"/>
      <c r="L20" s="3"/>
    </row>
    <row r="21" spans="1:12" ht="19.5" customHeight="1">
      <c r="A21" s="116" t="str">
        <f>IF(cta=1,IF(Menu!B27&lt;&gt;"",Menu!B27,""),"")</f>
        <v>101001000</v>
      </c>
      <c r="B21" s="117">
        <f>IF(cta=1,IF(Menu!C27&lt;&gt;"",Menu!C27,""),"")</f>
      </c>
      <c r="C21" s="117">
        <f>IF(cta=1,IF(Menu!D27&lt;&gt;"",Menu!D27,""),"")</f>
      </c>
      <c r="D21" s="118" t="str">
        <f>IF(cta=1,IF(Menu!E27&lt;&gt;"",Menu!E27,""),"")</f>
        <v>70127F83-8BB6-B788-1763-910E62B48642 </v>
      </c>
      <c r="E21" s="119"/>
      <c r="F21" s="123"/>
      <c r="G21" s="131">
        <f>IF(cta=1,IF(Menu!H27&lt;&gt;"",Menu!H27,""),"")</f>
        <v>4</v>
      </c>
      <c r="H21" s="121">
        <f>IF(cta=1,IF(Menu!H27&lt;&gt;"","",IF(Menu!I27&lt;&gt;"",Menu!I27,"")),"")</f>
      </c>
      <c r="I21" s="3"/>
      <c r="J21" s="36"/>
      <c r="K21" s="3"/>
      <c r="L21" s="3"/>
    </row>
    <row r="22" spans="1:12" ht="12.75" customHeight="1">
      <c r="A22" s="116" t="str">
        <f>IF(cta=1,IF(Menu!B28&lt;&gt;"",Menu!B28,""),"")</f>
        <v>101001000</v>
      </c>
      <c r="B22" s="117">
        <f>IF(cta=1,IF(Menu!C28&lt;&gt;"",Menu!C28,""),"")</f>
      </c>
      <c r="C22" s="117">
        <f>IF(cta=1,IF(Menu!D28&lt;&gt;"",Menu!D28,""),"")</f>
      </c>
      <c r="D22" s="118" t="str">
        <f>IF(cta=1,IF(Menu!E28&lt;&gt;"",Menu!E28,""),"")</f>
        <v>70127F83-8BB6-B788-1763-910E62B48642 </v>
      </c>
      <c r="E22" s="122"/>
      <c r="F22" s="123"/>
      <c r="G22" s="131">
        <f>IF(cta=1,IF(Menu!H28&lt;&gt;"",Menu!H28,""),"")</f>
        <v>5</v>
      </c>
      <c r="H22" s="121">
        <f>IF(cta=1,IF(Menu!H28&lt;&gt;"","",IF(Menu!I28&lt;&gt;"",Menu!I28,"")),"")</f>
      </c>
      <c r="I22" s="3"/>
      <c r="J22" s="3"/>
      <c r="K22" s="3"/>
      <c r="L22" s="3"/>
    </row>
    <row r="23" spans="1:12" ht="17.25" customHeight="1">
      <c r="A23" s="116" t="str">
        <f>IF(cta=1,IF(Menu!B29&lt;&gt;"",Menu!B29,""),"")</f>
        <v>101001000</v>
      </c>
      <c r="B23" s="117">
        <f>IF(cta=1,IF(Menu!C29&lt;&gt;"",Menu!C29,""),"")</f>
      </c>
      <c r="C23" s="117">
        <f>IF(cta=1,IF(Menu!D29&lt;&gt;"",Menu!D29,""),"")</f>
      </c>
      <c r="D23" s="118" t="str">
        <f>IF(cta=1,IF(Menu!E29&lt;&gt;"",Menu!E29,""),"")</f>
        <v>70127F83-8BB6-B788-1763-910E62B48642 </v>
      </c>
      <c r="E23" s="119"/>
      <c r="F23" s="120"/>
      <c r="G23" s="131">
        <f>IF(cta=1,IF(Menu!H29&lt;&gt;"",Menu!H29,""),"")</f>
        <v>6</v>
      </c>
      <c r="H23" s="121">
        <f>IF(cta=1,IF(Menu!H29&lt;&gt;"","",IF(Menu!I29&lt;&gt;"",Menu!I29,"")),"")</f>
      </c>
      <c r="I23" s="3"/>
      <c r="J23" s="3"/>
      <c r="K23" s="3"/>
      <c r="L23" s="3"/>
    </row>
    <row r="24" spans="1:12" ht="15">
      <c r="A24" s="116" t="str">
        <f>IF(cta=1,IF(Menu!B30&lt;&gt;"",Menu!B30,""),"")</f>
        <v>101001000</v>
      </c>
      <c r="B24" s="117">
        <f>IF(cta=1,IF(Menu!C30&lt;&gt;"",Menu!C30,""),"")</f>
      </c>
      <c r="C24" s="117">
        <f>IF(cta=1,IF(Menu!D30&lt;&gt;"",Menu!D30,""),"")</f>
      </c>
      <c r="D24" s="118" t="str">
        <f>IF(cta=1,IF(Menu!E30&lt;&gt;"",Menu!E30,""),"")</f>
        <v>70127F83-8BB6-B788-1763-910E62B48642 </v>
      </c>
      <c r="E24" s="120"/>
      <c r="F24" s="123"/>
      <c r="G24" s="131">
        <f>IF(cta=1,IF(Menu!H30&lt;&gt;"",Menu!H30,""),"")</f>
        <v>7</v>
      </c>
      <c r="H24" s="121">
        <f>IF(cta=1,IF(Menu!H30&lt;&gt;"","",IF(Menu!I30&lt;&gt;"",Menu!I30,"")),"")</f>
      </c>
      <c r="I24" s="3"/>
      <c r="J24" s="3"/>
      <c r="K24" s="3"/>
      <c r="L24" s="3"/>
    </row>
    <row r="25" spans="1:12" ht="15">
      <c r="A25" s="116" t="str">
        <f>IF(cta=1,IF(Menu!B31&lt;&gt;"",Menu!B31,""),"")</f>
        <v>101001000</v>
      </c>
      <c r="B25" s="117">
        <f>IF(cta=1,IF(Menu!C31&lt;&gt;"",Menu!C31,""),"")</f>
      </c>
      <c r="C25" s="117">
        <f>IF(cta=1,IF(Menu!D31&lt;&gt;"",Menu!D31,""),"")</f>
      </c>
      <c r="D25" s="118" t="str">
        <f>IF(cta=1,IF(Menu!E31&lt;&gt;"",Menu!E31,""),"")</f>
        <v>70127F83-8BB6-B788-1763-910E62B48642 </v>
      </c>
      <c r="E25" s="119"/>
      <c r="F25" s="125"/>
      <c r="G25" s="131">
        <f>IF(cta=1,IF(Menu!H31&lt;&gt;"",Menu!H31,""),"")</f>
        <v>8</v>
      </c>
      <c r="H25" s="121">
        <f>IF(cta=1,IF(Menu!H31&lt;&gt;"","",IF(Menu!I31&lt;&gt;"",Menu!I31,"")),"")</f>
      </c>
      <c r="I25" s="3"/>
      <c r="J25" s="3"/>
      <c r="K25" s="3"/>
      <c r="L25" s="3"/>
    </row>
    <row r="26" spans="1:12" ht="15">
      <c r="A26" s="116" t="str">
        <f>IF(cta=1,IF(Menu!B32&lt;&gt;"",Menu!B32,""),"")</f>
        <v>101001000</v>
      </c>
      <c r="B26" s="117">
        <f>IF(cta=1,IF(Menu!C32&lt;&gt;"",Menu!C32,""),"")</f>
      </c>
      <c r="C26" s="117">
        <f>IF(cta=1,IF(Menu!D32&lt;&gt;"",Menu!D32,""),"")</f>
      </c>
      <c r="D26" s="118" t="str">
        <f>IF(cta=1,IF(Menu!E32&lt;&gt;"",Menu!E32,""),"")</f>
        <v>70127F83-8BB6-B788-1763-910E62B48642 </v>
      </c>
      <c r="E26" s="119"/>
      <c r="F26" s="123"/>
      <c r="G26" s="131">
        <f>IF(cta=1,IF(Menu!H32&lt;&gt;"",Menu!H32,""),"")</f>
        <v>9</v>
      </c>
      <c r="H26" s="121">
        <f>IF(cta=1,IF(Menu!H32&lt;&gt;"","",IF(Menu!I32&lt;&gt;"",Menu!I32,"")),"")</f>
      </c>
      <c r="I26" s="3"/>
      <c r="J26" s="3"/>
      <c r="K26" s="3"/>
      <c r="L26" s="3"/>
    </row>
    <row r="27" spans="1:12" ht="15">
      <c r="A27" s="116" t="str">
        <f>IF(cta=1,IF(Menu!B33&lt;&gt;"",Menu!B33,""),"")</f>
        <v>101001000</v>
      </c>
      <c r="B27" s="117">
        <f>IF(cta=1,IF(Menu!C33&lt;&gt;"",Menu!C33,""),"")</f>
      </c>
      <c r="C27" s="117">
        <f>IF(cta=1,IF(Menu!D33&lt;&gt;"",Menu!D33,""),"")</f>
      </c>
      <c r="D27" s="118" t="str">
        <f>IF(cta=1,IF(Menu!E33&lt;&gt;"",Menu!E33,""),"")</f>
        <v>70127F83-8BB6-B788-1763-910E62B48642 </v>
      </c>
      <c r="E27" s="119"/>
      <c r="F27" s="123"/>
      <c r="G27" s="131">
        <f>IF(cta=1,IF(Menu!H33&lt;&gt;"",Menu!H33,""),"")</f>
        <v>10</v>
      </c>
      <c r="H27" s="121">
        <f>IF(cta=1,IF(Menu!H33&lt;&gt;"","",IF(Menu!I33&lt;&gt;"",Menu!I33,"")),"")</f>
      </c>
      <c r="I27" s="3"/>
      <c r="J27" s="3"/>
      <c r="K27" s="3"/>
      <c r="L27" s="3"/>
    </row>
    <row r="28" spans="1:12" ht="15" customHeight="1">
      <c r="A28" s="116" t="str">
        <f>IF(cta=1,IF(Menu!B34&lt;&gt;"",Menu!B34,""),"")</f>
        <v>101001000</v>
      </c>
      <c r="B28" s="117">
        <f>IF(cta=1,IF(Menu!C34&lt;&gt;"",Menu!C34,""),"")</f>
      </c>
      <c r="C28" s="117">
        <f>IF(cta=1,IF(Menu!D34&lt;&gt;"",Menu!D34,""),"")</f>
      </c>
      <c r="D28" s="118" t="str">
        <f>IF(cta=1,IF(Menu!E34&lt;&gt;"",Menu!E34,""),"")</f>
        <v>70127F83-8BB6-B788-1763-910E62B48642 </v>
      </c>
      <c r="E28" s="122"/>
      <c r="F28" s="120"/>
      <c r="G28" s="131">
        <f>IF(cta=1,IF(Menu!H34&lt;&gt;"",Menu!H34,""),"")</f>
        <v>11</v>
      </c>
      <c r="H28" s="121">
        <f>IF(cta=1,IF(Menu!H34&lt;&gt;"","",IF(Menu!I34&lt;&gt;"",Menu!I34,"")),"")</f>
      </c>
      <c r="I28" s="3"/>
      <c r="J28" s="3"/>
      <c r="K28" s="3"/>
      <c r="L28" s="3"/>
    </row>
    <row r="29" spans="1:12" ht="21.75" customHeight="1">
      <c r="A29" s="116" t="str">
        <f>IF(cta=1,IF(Menu!B35&lt;&gt;"",Menu!B35,""),"")</f>
        <v>101001000</v>
      </c>
      <c r="B29" s="117">
        <f>IF(cta=1,IF(Menu!C35&lt;&gt;"",Menu!C35,""),"")</f>
      </c>
      <c r="C29" s="117">
        <f>IF(cta=1,IF(Menu!D35&lt;&gt;"",Menu!D35,""),"")</f>
      </c>
      <c r="D29" s="118" t="str">
        <f>IF(cta=1,IF(Menu!E35&lt;&gt;"",Menu!E35,""),"")</f>
        <v>70127F83-8BB6-B788-1763-910E62B48642 </v>
      </c>
      <c r="E29" s="119"/>
      <c r="F29" s="123"/>
      <c r="G29" s="131">
        <f>IF(cta=1,IF(Menu!H35&lt;&gt;"",Menu!H35,""),"")</f>
        <v>12</v>
      </c>
      <c r="H29" s="121">
        <f>IF(cta=1,IF(Menu!H35&lt;&gt;"","",IF(Menu!I35&lt;&gt;"",Menu!I35,"")),"")</f>
      </c>
      <c r="I29" s="3"/>
      <c r="J29" s="3"/>
      <c r="K29" s="3"/>
      <c r="L29" s="3"/>
    </row>
    <row r="30" spans="1:12" ht="13.5" customHeight="1">
      <c r="A30" s="116" t="str">
        <f>IF(cta=1,IF(Menu!B36&lt;&gt;"",Menu!B36,""),"")</f>
        <v>101001000</v>
      </c>
      <c r="B30" s="117">
        <f>IF(cta=1,IF(Menu!C36&lt;&gt;"",Menu!C36,""),"")</f>
      </c>
      <c r="C30" s="117">
        <f>IF(cta=1,IF(Menu!D36&lt;&gt;"",Menu!D36,""),"")</f>
      </c>
      <c r="D30" s="118" t="str">
        <f>IF(cta=1,IF(Menu!E36&lt;&gt;"",Menu!E36,""),"")</f>
        <v>70127F83-8BB6-B788-1763-910E62B48642 </v>
      </c>
      <c r="E30" s="119"/>
      <c r="F30" s="120"/>
      <c r="G30" s="131">
        <f>IF(cta=1,IF(Menu!H36&lt;&gt;"",Menu!H36,""),"")</f>
        <v>13</v>
      </c>
      <c r="H30" s="121">
        <f>IF(cta=1,IF(Menu!H36&lt;&gt;"","",IF(Menu!I36&lt;&gt;"",Menu!I36,"")),"")</f>
      </c>
      <c r="I30" s="3"/>
      <c r="J30" s="3"/>
      <c r="K30" s="3"/>
      <c r="L30" s="3"/>
    </row>
    <row r="31" spans="1:12" ht="15">
      <c r="A31" s="116" t="str">
        <f>IF(cta=1,IF(Menu!B37&lt;&gt;"",Menu!B37,""),"")</f>
        <v>101001000</v>
      </c>
      <c r="B31" s="117">
        <f>IF(cta=1,IF(Menu!C37&lt;&gt;"",Menu!C37,""),"")</f>
      </c>
      <c r="C31" s="117">
        <f>IF(cta=1,IF(Menu!D37&lt;&gt;"",Menu!D37,""),"")</f>
      </c>
      <c r="D31" s="118" t="str">
        <f>IF(cta=1,IF(Menu!E37&lt;&gt;"",Menu!E37,""),"")</f>
        <v>70127F83-8BB6-B788-1763-910E62B48642 </v>
      </c>
      <c r="E31" s="125"/>
      <c r="F31" s="125"/>
      <c r="G31" s="131">
        <f>IF(cta=1,IF(Menu!H37&lt;&gt;"",Menu!H37,""),"")</f>
        <v>14</v>
      </c>
      <c r="H31" s="121">
        <f>IF(cta=1,IF(Menu!H37&lt;&gt;"","",IF(Menu!I37&lt;&gt;"",Menu!I37,"")),"")</f>
      </c>
      <c r="I31" s="3"/>
      <c r="J31" s="3"/>
      <c r="K31" s="3"/>
      <c r="L31" s="3"/>
    </row>
    <row r="32" spans="1:12" ht="19.5" customHeight="1">
      <c r="A32" s="116" t="str">
        <f>IF(cta=1,IF(Menu!B38&lt;&gt;"",Menu!B38,""),"")</f>
        <v>101001000</v>
      </c>
      <c r="B32" s="117">
        <f>IF(cta=1,IF(Menu!C38&lt;&gt;"",Menu!C38,""),"")</f>
      </c>
      <c r="C32" s="117">
        <f>IF(cta=1,IF(Menu!D38&lt;&gt;"",Menu!D38,""),"")</f>
      </c>
      <c r="D32" s="118" t="str">
        <f>IF(cta=1,IF(Menu!E38&lt;&gt;"",Menu!E38,""),"")</f>
        <v>70127F83-8BB6-B788-1763-910E62B48642 </v>
      </c>
      <c r="E32" s="119"/>
      <c r="F32" s="120"/>
      <c r="G32" s="131">
        <f>IF(cta=1,IF(Menu!H38&lt;&gt;"",Menu!H38,""),"")</f>
        <v>15</v>
      </c>
      <c r="H32" s="121">
        <f>IF(cta=1,IF(Menu!H38&lt;&gt;"","",IF(Menu!I38&lt;&gt;"",Menu!I38,"")),"")</f>
      </c>
      <c r="I32" s="3"/>
      <c r="J32" s="3"/>
      <c r="K32" s="3"/>
      <c r="L32" s="3"/>
    </row>
    <row r="33" spans="1:12" ht="17.25" customHeight="1">
      <c r="A33" s="116" t="str">
        <f>IF(cta=1,IF(Menu!B39&lt;&gt;"",Menu!B39,""),"")</f>
        <v>101001000</v>
      </c>
      <c r="B33" s="117">
        <f>IF(cta=1,IF(Menu!C39&lt;&gt;"",Menu!C39,""),"")</f>
      </c>
      <c r="C33" s="117">
        <f>IF(cta=1,IF(Menu!D39&lt;&gt;"",Menu!D39,""),"")</f>
      </c>
      <c r="D33" s="118" t="str">
        <f>IF(cta=1,IF(Menu!E39&lt;&gt;"",Menu!E39,""),"")</f>
        <v>70127F83-8BB6-B788-1763-910E62B48642 </v>
      </c>
      <c r="E33" s="119"/>
      <c r="F33" s="120"/>
      <c r="G33" s="131">
        <f>IF(cta=1,IF(Menu!H39&lt;&gt;"",Menu!H39,""),"")</f>
        <v>16</v>
      </c>
      <c r="H33" s="121">
        <f>IF(cta=1,IF(Menu!H39&lt;&gt;"","",IF(Menu!I39&lt;&gt;"",Menu!I39,"")),"")</f>
      </c>
      <c r="I33" s="3"/>
      <c r="J33" s="3"/>
      <c r="K33" s="3"/>
      <c r="L33" s="3"/>
    </row>
    <row r="34" spans="1:12" ht="15">
      <c r="A34" s="116" t="str">
        <f>IF(cta=1,IF(Menu!B40&lt;&gt;"",Menu!B40,""),"")</f>
        <v>101001000</v>
      </c>
      <c r="B34" s="117">
        <f>IF(cta=1,IF(Menu!C40&lt;&gt;"",Menu!C40,""),"")</f>
      </c>
      <c r="C34" s="117">
        <f>IF(cta=1,IF(Menu!D40&lt;&gt;"",Menu!D40,""),"")</f>
      </c>
      <c r="D34" s="118" t="str">
        <f>IF(cta=1,IF(Menu!E40&lt;&gt;"",Menu!E40,""),"")</f>
        <v>70127F83-8BB6-B788-1763-910E62B48642 </v>
      </c>
      <c r="E34" s="119"/>
      <c r="F34" s="120"/>
      <c r="G34" s="131">
        <f>IF(cta=1,IF(Menu!H40&lt;&gt;"",Menu!H40,""),"")</f>
        <v>17</v>
      </c>
      <c r="H34" s="121">
        <f>IF(cta=1,IF(Menu!H40&lt;&gt;"","",IF(Menu!I40&lt;&gt;"",Menu!I40,"")),"")</f>
      </c>
      <c r="I34" s="3"/>
      <c r="J34" s="3"/>
      <c r="K34" s="3"/>
      <c r="L34" s="3"/>
    </row>
    <row r="35" spans="1:14" ht="20.25" customHeight="1">
      <c r="A35" s="116" t="str">
        <f>IF(cta=1,IF(Menu!B41&lt;&gt;"",Menu!B41,""),"")</f>
        <v>101001000</v>
      </c>
      <c r="B35" s="117">
        <f>IF(cta=1,IF(Menu!C41&lt;&gt;"",Menu!C41,""),"")</f>
      </c>
      <c r="C35" s="117">
        <f>IF(cta=1,IF(Menu!D41&lt;&gt;"",Menu!D41,""),"")</f>
      </c>
      <c r="D35" s="118" t="str">
        <f>IF(cta=1,IF(Menu!E41&lt;&gt;"",Menu!E41,""),"")</f>
        <v>70127F83-8BB6-B788-1763-910E62B48642 </v>
      </c>
      <c r="E35" s="124"/>
      <c r="F35" s="123"/>
      <c r="G35" s="131">
        <f>IF(cta=1,IF(Menu!H41&lt;&gt;"",Menu!H41,""),"")</f>
        <v>18</v>
      </c>
      <c r="H35" s="121">
        <f>IF(cta=1,IF(Menu!H41&lt;&gt;"","",IF(Menu!I41&lt;&gt;"",Menu!I41,"")),"")</f>
      </c>
      <c r="I35" s="3"/>
      <c r="J35" s="3"/>
      <c r="K35" s="3"/>
      <c r="N35" s="77"/>
    </row>
    <row r="36" spans="1:12" ht="15">
      <c r="A36" s="116" t="str">
        <f>IF(cta=1,IF(Menu!B42&lt;&gt;"",Menu!B42,""),"")</f>
        <v>101001000</v>
      </c>
      <c r="B36" s="117">
        <f>IF(cta=1,IF(Menu!C42&lt;&gt;"",Menu!C42,""),"")</f>
      </c>
      <c r="C36" s="117">
        <f>IF(cta=1,IF(Menu!D42&lt;&gt;"",Menu!D42,""),"")</f>
      </c>
      <c r="D36" s="118" t="str">
        <f>IF(cta=1,IF(Menu!E42&lt;&gt;"",Menu!E42,""),"")</f>
        <v>70127F83-8BB6-B788-1763-910E62B48642 </v>
      </c>
      <c r="E36" s="119"/>
      <c r="F36" s="123"/>
      <c r="G36" s="131">
        <f>IF(cta=1,IF(Menu!H42&lt;&gt;"",Menu!H42,""),"")</f>
        <v>19</v>
      </c>
      <c r="H36" s="121">
        <f>IF(cta=1,IF(Menu!H42&lt;&gt;"","",IF(Menu!I42&lt;&gt;"",Menu!I42,"")),"")</f>
      </c>
      <c r="I36" s="3"/>
      <c r="J36" s="3"/>
      <c r="K36" s="3"/>
      <c r="L36" s="3"/>
    </row>
    <row r="37" spans="1:12" ht="15">
      <c r="A37" s="116" t="str">
        <f>IF(cta=1,IF(Menu!B43&lt;&gt;"",Menu!B43,""),"")</f>
        <v>101001000</v>
      </c>
      <c r="B37" s="117">
        <f>IF(cta=1,IF(Menu!C43&lt;&gt;"",Menu!C43,""),"")</f>
      </c>
      <c r="C37" s="117">
        <f>IF(cta=1,IF(Menu!D43&lt;&gt;"",Menu!D43,""),"")</f>
      </c>
      <c r="D37" s="118" t="str">
        <f>IF(cta=1,IF(Menu!E43&lt;&gt;"",Menu!E43,""),"")</f>
        <v>70127F83-8BB6-B788-1763-910E62B48642 </v>
      </c>
      <c r="E37" s="119"/>
      <c r="F37" s="125"/>
      <c r="G37" s="131">
        <f>IF(cta=1,IF(Menu!H43&lt;&gt;"",Menu!H43,""),"")</f>
        <v>20</v>
      </c>
      <c r="H37" s="126"/>
      <c r="I37" s="3"/>
      <c r="J37" s="3"/>
      <c r="K37" s="3"/>
      <c r="L37" s="3"/>
    </row>
    <row r="38" spans="1:12" ht="15">
      <c r="A38" s="116" t="str">
        <f>IF(cta=1,IF(Menu!B44&lt;&gt;"",Menu!B44,""),"")</f>
        <v>101001000</v>
      </c>
      <c r="B38" s="117">
        <f>IF(cta=1,IF(Menu!C44&lt;&gt;"",Menu!C44,""),"")</f>
      </c>
      <c r="C38" s="117">
        <f>IF(cta=1,IF(Menu!D44&lt;&gt;"",Menu!D44,""),"")</f>
      </c>
      <c r="D38" s="118" t="str">
        <f>IF(cta=1,IF(Menu!E44&lt;&gt;"",Menu!E44,""),"")</f>
        <v>70127F83-8BB6-B788-1763-910E62B48642 </v>
      </c>
      <c r="E38" s="119"/>
      <c r="F38" s="125"/>
      <c r="G38" s="131">
        <f>IF(cta=1,IF(Menu!H44&lt;&gt;"",Menu!H44,""),"")</f>
        <v>21</v>
      </c>
      <c r="H38" s="126"/>
      <c r="I38" s="3"/>
      <c r="J38" s="3"/>
      <c r="K38" s="3"/>
      <c r="L38" s="3"/>
    </row>
    <row r="39" spans="1:12" ht="15">
      <c r="A39" s="116" t="str">
        <f>IF(cta=1,IF(Menu!B45&lt;&gt;"",Menu!B45,""),"")</f>
        <v>101001000</v>
      </c>
      <c r="B39" s="117">
        <f>IF(cta=1,IF(Menu!C45&lt;&gt;"",Menu!C45,""),"")</f>
      </c>
      <c r="C39" s="117">
        <f>IF(cta=1,IF(Menu!D45&lt;&gt;"",Menu!D45,""),"")</f>
      </c>
      <c r="D39" s="118" t="str">
        <f>IF(cta=1,IF(Menu!E45&lt;&gt;"",Menu!E45,""),"")</f>
        <v>70127F83-8BB6-B788-1763-910E62B48642 </v>
      </c>
      <c r="E39" s="119"/>
      <c r="F39" s="125"/>
      <c r="G39" s="131">
        <f>IF(cta=1,IF(Menu!H45&lt;&gt;"",Menu!H45,""),"")</f>
        <v>22</v>
      </c>
      <c r="H39" s="126"/>
      <c r="I39" s="3"/>
      <c r="J39" s="3"/>
      <c r="K39" s="3"/>
      <c r="L39" s="3"/>
    </row>
    <row r="40" spans="1:12" ht="15">
      <c r="A40" s="116" t="str">
        <f>IF(cta=1,IF(Menu!B46&lt;&gt;"",Menu!B46,""),"")</f>
        <v>101001000</v>
      </c>
      <c r="B40" s="117">
        <f>IF(cta=1,IF(Menu!C46&lt;&gt;"",Menu!C46,""),"")</f>
      </c>
      <c r="C40" s="117">
        <f>IF(cta=1,IF(Menu!D46&lt;&gt;"",Menu!D46,""),"")</f>
      </c>
      <c r="D40" s="118" t="str">
        <f>IF(cta=1,IF(Menu!E46&lt;&gt;"",Menu!E46,""),"")</f>
        <v>70127F83-8BB6-B788-1763-910E62B48642 </v>
      </c>
      <c r="E40" s="119"/>
      <c r="F40" s="125"/>
      <c r="G40" s="131">
        <f>IF(cta=1,IF(Menu!H46&lt;&gt;"",Menu!H46,""),"")</f>
        <v>23</v>
      </c>
      <c r="H40" s="126"/>
      <c r="I40" s="3"/>
      <c r="J40" s="3"/>
      <c r="K40" s="3"/>
      <c r="L40" s="3"/>
    </row>
    <row r="41" spans="1:12" ht="15">
      <c r="A41" s="116" t="str">
        <f>IF(cta=1,IF(Menu!B47&lt;&gt;"",Menu!B47,""),"")</f>
        <v>101001000</v>
      </c>
      <c r="B41" s="117">
        <f>IF(cta=1,IF(Menu!C47&lt;&gt;"",Menu!C47,""),"")</f>
      </c>
      <c r="C41" s="117">
        <f>IF(cta=1,IF(Menu!D47&lt;&gt;"",Menu!D47,""),"")</f>
      </c>
      <c r="D41" s="118" t="str">
        <f>IF(cta=1,IF(Menu!E47&lt;&gt;"",Menu!E47,""),"")</f>
        <v>70127F83-8BB6-B788-1763-910E62B48642 </v>
      </c>
      <c r="E41" s="119"/>
      <c r="F41" s="125"/>
      <c r="G41" s="131">
        <f>IF(cta=1,IF(Menu!H47&lt;&gt;"",Menu!H47,""),"")</f>
        <v>24</v>
      </c>
      <c r="H41" s="126"/>
      <c r="I41" s="3"/>
      <c r="J41" s="3"/>
      <c r="K41" s="3"/>
      <c r="L41" s="3"/>
    </row>
    <row r="42" spans="1:12" ht="15">
      <c r="A42" s="116" t="str">
        <f>IF(cta=1,IF(Menu!B48&lt;&gt;"",Menu!B48,""),"")</f>
        <v>101001000</v>
      </c>
      <c r="B42" s="117">
        <f>IF(cta=1,IF(Menu!C48&lt;&gt;"",Menu!C48,""),"")</f>
      </c>
      <c r="C42" s="117">
        <f>IF(cta=1,IF(Menu!D48&lt;&gt;"",Menu!D48,""),"")</f>
      </c>
      <c r="D42" s="118" t="str">
        <f>IF(cta=1,IF(Menu!E48&lt;&gt;"",Menu!E48,""),"")</f>
        <v>70127F83-8BB6-B788-1763-910E62B48642 </v>
      </c>
      <c r="E42" s="119"/>
      <c r="F42" s="125"/>
      <c r="G42" s="131">
        <f>IF(cta=1,IF(Menu!H48&lt;&gt;"",Menu!H48,""),"")</f>
        <v>25</v>
      </c>
      <c r="H42" s="126"/>
      <c r="I42" s="3"/>
      <c r="J42" s="3"/>
      <c r="K42" s="3"/>
      <c r="L42" s="3"/>
    </row>
    <row r="43" spans="1:12" ht="15">
      <c r="A43" s="116" t="str">
        <f>IF(cta=1,IF(Menu!B49&lt;&gt;"",Menu!B49,""),"")</f>
        <v>101001000</v>
      </c>
      <c r="B43" s="117">
        <f>IF(cta=1,IF(Menu!C49&lt;&gt;"",Menu!C49,""),"")</f>
      </c>
      <c r="C43" s="117">
        <f>IF(cta=1,IF(Menu!D49&lt;&gt;"",Menu!D49,""),"")</f>
      </c>
      <c r="D43" s="118" t="str">
        <f>IF(cta=1,IF(Menu!E49&lt;&gt;"",Menu!E49,""),"")</f>
        <v>70127F83-8BB6-B788-1763-910E62B48642 </v>
      </c>
      <c r="E43" s="119"/>
      <c r="F43" s="125"/>
      <c r="G43" s="131">
        <f>IF(cta=1,IF(Menu!H49&lt;&gt;"",Menu!H49,""),"")</f>
        <v>26</v>
      </c>
      <c r="H43" s="126"/>
      <c r="I43" s="3"/>
      <c r="J43" s="3"/>
      <c r="K43" s="3"/>
      <c r="L43" s="3"/>
    </row>
    <row r="44" spans="1:12" ht="15">
      <c r="A44" s="116" t="str">
        <f>IF(cta=1,IF(Menu!B50&lt;&gt;"",Menu!B50,""),"")</f>
        <v>101001000</v>
      </c>
      <c r="B44" s="117">
        <f>IF(cta=1,IF(Menu!C50&lt;&gt;"",Menu!C50,""),"")</f>
      </c>
      <c r="C44" s="117">
        <f>IF(cta=1,IF(Menu!D50&lt;&gt;"",Menu!D50,""),"")</f>
      </c>
      <c r="D44" s="118" t="str">
        <f>IF(cta=1,IF(Menu!E50&lt;&gt;"",Menu!E50,""),"")</f>
        <v>70127F83-8BB6-B788-1763-910E62B48642 </v>
      </c>
      <c r="E44" s="119"/>
      <c r="F44" s="125"/>
      <c r="G44" s="131">
        <f>IF(cta=1,IF(Menu!H50&lt;&gt;"",Menu!H50,""),"")</f>
        <v>27</v>
      </c>
      <c r="H44" s="126"/>
      <c r="I44" s="3"/>
      <c r="J44" s="3"/>
      <c r="K44" s="3"/>
      <c r="L44" s="3"/>
    </row>
    <row r="45" spans="1:12" ht="15">
      <c r="A45" s="116" t="str">
        <f>IF(cta=1,IF(Menu!B51&lt;&gt;"",Menu!B51,""),"")</f>
        <v>101001000</v>
      </c>
      <c r="B45" s="117">
        <f>IF(cta=1,IF(Menu!C51&lt;&gt;"",Menu!C51,""),"")</f>
      </c>
      <c r="C45" s="117">
        <f>IF(cta=1,IF(Menu!D51&lt;&gt;"",Menu!D51,""),"")</f>
      </c>
      <c r="D45" s="118" t="str">
        <f>IF(cta=1,IF(Menu!E51&lt;&gt;"",Menu!E51,""),"")</f>
        <v>70127F83-8BB6-B788-1763-910E62B48642 </v>
      </c>
      <c r="E45" s="119"/>
      <c r="F45" s="125"/>
      <c r="G45" s="131">
        <f>IF(cta=1,IF(Menu!H51&lt;&gt;"",Menu!H51,""),"")</f>
        <v>28</v>
      </c>
      <c r="H45" s="126"/>
      <c r="I45" s="3"/>
      <c r="J45" s="3"/>
      <c r="K45" s="3"/>
      <c r="L45" s="3"/>
    </row>
    <row r="46" spans="1:12" ht="15">
      <c r="A46" s="116" t="str">
        <f>IF(cta=1,IF(Menu!B52&lt;&gt;"",Menu!B52,""),"")</f>
        <v>101001000</v>
      </c>
      <c r="B46" s="117">
        <f>IF(cta=1,IF(Menu!C52&lt;&gt;"",Menu!C52,""),"")</f>
      </c>
      <c r="C46" s="117">
        <f>IF(cta=1,IF(Menu!D52&lt;&gt;"",Menu!D52,""),"")</f>
      </c>
      <c r="D46" s="118" t="str">
        <f>IF(cta=1,IF(Menu!E52&lt;&gt;"",Menu!E52,""),"")</f>
        <v>70127F83-8BB6-B788-1763-910E62B48642 </v>
      </c>
      <c r="E46" s="119"/>
      <c r="F46" s="125"/>
      <c r="G46" s="131">
        <f>IF(cta=1,IF(Menu!H52&lt;&gt;"",Menu!H52,""),"")</f>
        <v>29</v>
      </c>
      <c r="H46" s="126"/>
      <c r="I46" s="3"/>
      <c r="J46" s="3"/>
      <c r="K46" s="3"/>
      <c r="L46" s="3"/>
    </row>
    <row r="47" spans="1:12" ht="15">
      <c r="A47" s="116" t="str">
        <f>IF(cta=1,IF(Menu!B53&lt;&gt;"",Menu!B53,""),"")</f>
        <v>101001000</v>
      </c>
      <c r="B47" s="117">
        <f>IF(cta=1,IF(Menu!C53&lt;&gt;"",Menu!C53,""),"")</f>
      </c>
      <c r="C47" s="117">
        <f>IF(cta=1,IF(Menu!D53&lt;&gt;"",Menu!D53,""),"")</f>
      </c>
      <c r="D47" s="118" t="str">
        <f>IF(cta=1,IF(Menu!E53&lt;&gt;"",Menu!E53,""),"")</f>
        <v>70127F83-8BB6-B788-1763-910E62B48642 </v>
      </c>
      <c r="E47" s="119"/>
      <c r="F47" s="125"/>
      <c r="G47" s="131">
        <f>IF(cta=1,IF(Menu!H53&lt;&gt;"",Menu!H53,""),"")</f>
        <v>30</v>
      </c>
      <c r="H47" s="126"/>
      <c r="I47" s="3"/>
      <c r="J47" s="3"/>
      <c r="K47" s="3"/>
      <c r="L47" s="3"/>
    </row>
    <row r="48" spans="1:12" ht="15">
      <c r="A48" s="116" t="str">
        <f>IF(cta=1,IF(Menu!B54&lt;&gt;"",Menu!B54,""),"")</f>
        <v>101001000</v>
      </c>
      <c r="B48" s="117">
        <f>IF(cta=1,IF(Menu!C54&lt;&gt;"",Menu!C54,""),"")</f>
      </c>
      <c r="C48" s="117">
        <f>IF(cta=1,IF(Menu!D54&lt;&gt;"",Menu!D54,""),"")</f>
      </c>
      <c r="D48" s="118" t="str">
        <f>IF(cta=1,IF(Menu!E54&lt;&gt;"",Menu!E54,""),"")</f>
        <v>70127F83-8BB6-B788-1763-910E62B48642 </v>
      </c>
      <c r="E48" s="119"/>
      <c r="F48" s="125"/>
      <c r="G48" s="131">
        <f>IF(cta=1,IF(Menu!H54&lt;&gt;"",Menu!H54,""),"")</f>
        <v>31</v>
      </c>
      <c r="H48" s="126"/>
      <c r="I48" s="3"/>
      <c r="J48" s="3"/>
      <c r="K48" s="3"/>
      <c r="L48" s="3"/>
    </row>
    <row r="49" spans="1:12" ht="15">
      <c r="A49" s="116" t="str">
        <f>IF(cta=1,IF(Menu!B55&lt;&gt;"",Menu!B55,""),"")</f>
        <v>101001000</v>
      </c>
      <c r="B49" s="117">
        <f>IF(cta=1,IF(Menu!C55&lt;&gt;"",Menu!C55,""),"")</f>
      </c>
      <c r="C49" s="117">
        <f>IF(cta=1,IF(Menu!D55&lt;&gt;"",Menu!D55,""),"")</f>
      </c>
      <c r="D49" s="118" t="str">
        <f>IF(cta=1,IF(Menu!E55&lt;&gt;"",Menu!E55,""),"")</f>
        <v>70127F83-8BB6-B788-1763-910E62B48642 </v>
      </c>
      <c r="E49" s="119"/>
      <c r="F49" s="125"/>
      <c r="G49" s="131">
        <f>IF(cta=1,IF(Menu!H55&lt;&gt;"",Menu!H55,""),"")</f>
        <v>32</v>
      </c>
      <c r="H49" s="126"/>
      <c r="I49" s="3"/>
      <c r="J49" s="3"/>
      <c r="K49" s="3"/>
      <c r="L49" s="3"/>
    </row>
    <row r="50" spans="1:12" ht="15">
      <c r="A50" s="116" t="str">
        <f>IF(cta=1,IF(Menu!B56&lt;&gt;"",Menu!B56,""),"")</f>
        <v>101001000</v>
      </c>
      <c r="B50" s="117">
        <f>IF(cta=1,IF(Menu!C56&lt;&gt;"",Menu!C56,""),"")</f>
      </c>
      <c r="C50" s="117">
        <f>IF(cta=1,IF(Menu!D56&lt;&gt;"",Menu!D56,""),"")</f>
      </c>
      <c r="D50" s="118" t="str">
        <f>IF(cta=1,IF(Menu!E56&lt;&gt;"",Menu!E56,""),"")</f>
        <v>70127F83-8BB6-B788-1763-910E62B48642 </v>
      </c>
      <c r="E50" s="119"/>
      <c r="F50" s="125"/>
      <c r="G50" s="131">
        <f>IF(cta=1,IF(Menu!H56&lt;&gt;"",Menu!H56,""),"")</f>
        <v>33</v>
      </c>
      <c r="H50" s="126"/>
      <c r="I50" s="3"/>
      <c r="J50" s="3"/>
      <c r="K50" s="3"/>
      <c r="L50" s="3"/>
    </row>
    <row r="51" spans="1:12" ht="15">
      <c r="A51" s="116" t="str">
        <f>IF(cta=1,IF(Menu!B57&lt;&gt;"",Menu!B57,""),"")</f>
        <v>101001000</v>
      </c>
      <c r="B51" s="117">
        <f>IF(cta=1,IF(Menu!C57&lt;&gt;"",Menu!C57,""),"")</f>
      </c>
      <c r="C51" s="117">
        <f>IF(cta=1,IF(Menu!D57&lt;&gt;"",Menu!D57,""),"")</f>
      </c>
      <c r="D51" s="118" t="str">
        <f>IF(cta=1,IF(Menu!E57&lt;&gt;"",Menu!E57,""),"")</f>
        <v>70127F83-8BB6-B788-1763-910E62B48642 </v>
      </c>
      <c r="E51" s="119"/>
      <c r="F51" s="125"/>
      <c r="G51" s="131">
        <f>IF(cta=1,IF(Menu!H57&lt;&gt;"",Menu!H57,""),"")</f>
        <v>34</v>
      </c>
      <c r="H51" s="126"/>
      <c r="I51" s="3"/>
      <c r="J51" s="3"/>
      <c r="K51" s="3"/>
      <c r="L51" s="3"/>
    </row>
    <row r="52" spans="1:12" ht="15">
      <c r="A52" s="116" t="str">
        <f>IF(cta=1,IF(Menu!B58&lt;&gt;"",Menu!B58,""),"")</f>
        <v>101001000</v>
      </c>
      <c r="B52" s="117">
        <f>IF(cta=1,IF(Menu!C58&lt;&gt;"",Menu!C58,""),"")</f>
      </c>
      <c r="C52" s="117">
        <f>IF(cta=1,IF(Menu!D58&lt;&gt;"",Menu!D58,""),"")</f>
      </c>
      <c r="D52" s="118" t="str">
        <f>IF(cta=1,IF(Menu!E58&lt;&gt;"",Menu!E58,""),"")</f>
        <v>70127F83-8BB6-B788-1763-910E62B48642 </v>
      </c>
      <c r="E52" s="119"/>
      <c r="F52" s="125"/>
      <c r="G52" s="131">
        <f>IF(cta=1,IF(Menu!H58&lt;&gt;"",Menu!H58,""),"")</f>
        <v>35</v>
      </c>
      <c r="H52" s="126"/>
      <c r="I52" s="3"/>
      <c r="J52" s="3"/>
      <c r="K52" s="3"/>
      <c r="L52" s="3"/>
    </row>
    <row r="53" spans="1:12" ht="15">
      <c r="A53" s="116" t="str">
        <f>IF(cta=1,IF(Menu!B59&lt;&gt;"",Menu!B59,""),"")</f>
        <v>101001000</v>
      </c>
      <c r="B53" s="117">
        <f>IF(cta=1,IF(Menu!C59&lt;&gt;"",Menu!C59,""),"")</f>
      </c>
      <c r="C53" s="117">
        <f>IF(cta=1,IF(Menu!D59&lt;&gt;"",Menu!D59,""),"")</f>
      </c>
      <c r="D53" s="118" t="str">
        <f>IF(cta=1,IF(Menu!E59&lt;&gt;"",Menu!E59,""),"")</f>
        <v>70127F83-8BB6-B788-1763-910E62B48642 </v>
      </c>
      <c r="E53" s="119"/>
      <c r="F53" s="125"/>
      <c r="G53" s="131">
        <f>IF(cta=1,IF(Menu!H59&lt;&gt;"",Menu!H59,""),"")</f>
        <v>36</v>
      </c>
      <c r="H53" s="126"/>
      <c r="I53" s="3"/>
      <c r="J53" s="3"/>
      <c r="K53" s="3"/>
      <c r="L53" s="3"/>
    </row>
    <row r="54" spans="1:12" ht="15">
      <c r="A54" s="116" t="str">
        <f>IF(cta=1,IF(Menu!B60&lt;&gt;"",Menu!B60,""),"")</f>
        <v>101001000</v>
      </c>
      <c r="B54" s="117">
        <f>IF(cta=1,IF(Menu!C60&lt;&gt;"",Menu!C60,""),"")</f>
      </c>
      <c r="C54" s="117">
        <f>IF(cta=1,IF(Menu!D60&lt;&gt;"",Menu!D60,""),"")</f>
      </c>
      <c r="D54" s="118" t="str">
        <f>IF(cta=1,IF(Menu!E60&lt;&gt;"",Menu!E60,""),"")</f>
        <v>70127F83-8BB6-B788-1763-910E62B48642 </v>
      </c>
      <c r="E54" s="119"/>
      <c r="F54" s="125"/>
      <c r="G54" s="131">
        <f>IF(cta=1,IF(Menu!H60&lt;&gt;"",Menu!H60,""),"")</f>
        <v>37</v>
      </c>
      <c r="H54" s="126"/>
      <c r="I54" s="3"/>
      <c r="J54" s="3"/>
      <c r="K54" s="3"/>
      <c r="L54" s="3"/>
    </row>
    <row r="55" spans="1:12" ht="15">
      <c r="A55" s="116" t="str">
        <f>IF(cta=1,IF(Menu!B61&lt;&gt;"",Menu!B61,""),"")</f>
        <v>101001000</v>
      </c>
      <c r="B55" s="117">
        <f>IF(cta=1,IF(Menu!C61&lt;&gt;"",Menu!C61,""),"")</f>
      </c>
      <c r="C55" s="117">
        <f>IF(cta=1,IF(Menu!D61&lt;&gt;"",Menu!D61,""),"")</f>
      </c>
      <c r="D55" s="118" t="str">
        <f>IF(cta=1,IF(Menu!E61&lt;&gt;"",Menu!E61,""),"")</f>
        <v>70127F83-8BB6-B788-1763-910E62B48642 </v>
      </c>
      <c r="E55" s="119"/>
      <c r="F55" s="125"/>
      <c r="G55" s="131">
        <f>IF(cta=1,IF(Menu!H61&lt;&gt;"",Menu!H61,""),"")</f>
        <v>38</v>
      </c>
      <c r="H55" s="126"/>
      <c r="I55" s="3"/>
      <c r="J55" s="3"/>
      <c r="K55" s="3"/>
      <c r="L55" s="3"/>
    </row>
    <row r="56" spans="1:12" ht="15">
      <c r="A56" s="116" t="str">
        <f>IF(cta=1,IF(Menu!B62&lt;&gt;"",Menu!B62,""),"")</f>
        <v>101001000</v>
      </c>
      <c r="B56" s="117">
        <f>IF(cta=1,IF(Menu!C62&lt;&gt;"",Menu!C62,""),"")</f>
      </c>
      <c r="C56" s="117">
        <f>IF(cta=1,IF(Menu!D62&lt;&gt;"",Menu!D62,""),"")</f>
      </c>
      <c r="D56" s="118" t="str">
        <f>IF(cta=1,IF(Menu!E62&lt;&gt;"",Menu!E62,""),"")</f>
        <v>70127F83-8BB6-B788-1763-910E62B48642 </v>
      </c>
      <c r="E56" s="119"/>
      <c r="F56" s="125"/>
      <c r="G56" s="131">
        <f>IF(cta=1,IF(Menu!H62&lt;&gt;"",Menu!H62,""),"")</f>
        <v>39</v>
      </c>
      <c r="H56" s="126"/>
      <c r="I56" s="3"/>
      <c r="J56" s="3"/>
      <c r="K56" s="3"/>
      <c r="L56" s="3"/>
    </row>
    <row r="57" spans="1:12" ht="15">
      <c r="A57" s="116" t="str">
        <f>IF(cta=1,IF(Menu!B63&lt;&gt;"",Menu!B63,""),"")</f>
        <v>101001000</v>
      </c>
      <c r="B57" s="117">
        <f>IF(cta=1,IF(Menu!C63&lt;&gt;"",Menu!C63,""),"")</f>
      </c>
      <c r="C57" s="117">
        <f>IF(cta=1,IF(Menu!D63&lt;&gt;"",Menu!D63,""),"")</f>
      </c>
      <c r="D57" s="118" t="str">
        <f>IF(cta=1,IF(Menu!E63&lt;&gt;"",Menu!E63,""),"")</f>
        <v>70127F83-8BB6-B788-1763-910E62B48642 </v>
      </c>
      <c r="E57" s="119"/>
      <c r="F57" s="125"/>
      <c r="G57" s="131">
        <f>IF(cta=1,IF(Menu!H63&lt;&gt;"",Menu!H63,""),"")</f>
        <v>40</v>
      </c>
      <c r="H57" s="126"/>
      <c r="I57" s="3"/>
      <c r="J57" s="3"/>
      <c r="K57" s="3"/>
      <c r="L57" s="3"/>
    </row>
    <row r="58" spans="1:12" ht="15">
      <c r="A58" s="116" t="str">
        <f>IF(cta=1,IF(Menu!B64&lt;&gt;"",Menu!B64,""),"")</f>
        <v>101001000</v>
      </c>
      <c r="B58" s="117">
        <f>IF(cta=1,IF(Menu!C64&lt;&gt;"",Menu!C64,""),"")</f>
      </c>
      <c r="C58" s="117">
        <f>IF(cta=1,IF(Menu!D64&lt;&gt;"",Menu!D64,""),"")</f>
      </c>
      <c r="D58" s="118" t="str">
        <f>IF(cta=1,IF(Menu!E64&lt;&gt;"",Menu!E64,""),"")</f>
        <v>70127F83-8BB6-B788-1763-910E62B48642 </v>
      </c>
      <c r="E58" s="119"/>
      <c r="F58" s="125"/>
      <c r="G58" s="131">
        <f>IF(cta=1,IF(Menu!H64&lt;&gt;"",Menu!H64,""),"")</f>
        <v>41</v>
      </c>
      <c r="H58" s="126"/>
      <c r="I58" s="3"/>
      <c r="J58" s="3"/>
      <c r="K58" s="3"/>
      <c r="L58" s="3"/>
    </row>
    <row r="59" spans="1:12" ht="15">
      <c r="A59" s="116" t="str">
        <f>IF(cta=1,IF(Menu!B65&lt;&gt;"",Menu!B65,""),"")</f>
        <v>101001000</v>
      </c>
      <c r="B59" s="117">
        <f>IF(cta=1,IF(Menu!C65&lt;&gt;"",Menu!C65,""),"")</f>
      </c>
      <c r="C59" s="117">
        <f>IF(cta=1,IF(Menu!D65&lt;&gt;"",Menu!D65,""),"")</f>
      </c>
      <c r="D59" s="118" t="str">
        <f>IF(cta=1,IF(Menu!E65&lt;&gt;"",Menu!E65,""),"")</f>
        <v>70127F83-8BB6-B788-1763-910E62B48642 </v>
      </c>
      <c r="E59" s="119"/>
      <c r="F59" s="125"/>
      <c r="G59" s="131">
        <f>IF(cta=1,IF(Menu!H65&lt;&gt;"",Menu!H65,""),"")</f>
        <v>42</v>
      </c>
      <c r="H59" s="126"/>
      <c r="I59" s="3"/>
      <c r="J59" s="3"/>
      <c r="K59" s="3"/>
      <c r="L59" s="3"/>
    </row>
    <row r="60" spans="1:12" ht="15">
      <c r="A60" s="116" t="str">
        <f>IF(cta=1,IF(Menu!B66&lt;&gt;"",Menu!B66,""),"")</f>
        <v>101001000</v>
      </c>
      <c r="B60" s="117">
        <f>IF(cta=1,IF(Menu!C66&lt;&gt;"",Menu!C66,""),"")</f>
      </c>
      <c r="C60" s="117">
        <f>IF(cta=1,IF(Menu!D66&lt;&gt;"",Menu!D66,""),"")</f>
      </c>
      <c r="D60" s="118" t="str">
        <f>IF(cta=1,IF(Menu!E66&lt;&gt;"",Menu!E66,""),"")</f>
        <v>70127F83-8BB6-B788-1763-910E62B48642 </v>
      </c>
      <c r="E60" s="119"/>
      <c r="F60" s="125"/>
      <c r="G60" s="131">
        <f>IF(cta=1,IF(Menu!H66&lt;&gt;"",Menu!H66,""),"")</f>
        <v>43</v>
      </c>
      <c r="H60" s="126"/>
      <c r="I60" s="3"/>
      <c r="J60" s="3"/>
      <c r="K60" s="3"/>
      <c r="L60" s="3"/>
    </row>
    <row r="61" spans="1:12" ht="15">
      <c r="A61" s="116" t="str">
        <f>IF(cta=1,IF(Menu!B67&lt;&gt;"",Menu!B67,""),"")</f>
        <v>101001000</v>
      </c>
      <c r="B61" s="117">
        <f>IF(cta=1,IF(Menu!C67&lt;&gt;"",Menu!C67,""),"")</f>
      </c>
      <c r="C61" s="117">
        <f>IF(cta=1,IF(Menu!D67&lt;&gt;"",Menu!D67,""),"")</f>
      </c>
      <c r="D61" s="118" t="str">
        <f>IF(cta=1,IF(Menu!E67&lt;&gt;"",Menu!E67,""),"")</f>
        <v>70127F83-8BB6-B788-1763-910E62B48642 </v>
      </c>
      <c r="E61" s="119"/>
      <c r="F61" s="125"/>
      <c r="G61" s="131">
        <f>IF(cta=1,IF(Menu!H67&lt;&gt;"",Menu!H67,""),"")</f>
        <v>44</v>
      </c>
      <c r="H61" s="126"/>
      <c r="I61" s="3"/>
      <c r="J61" s="3"/>
      <c r="K61" s="3"/>
      <c r="L61" s="3"/>
    </row>
    <row r="62" spans="1:12" ht="15">
      <c r="A62" s="116" t="str">
        <f>IF(cta=1,IF(Menu!B68&lt;&gt;"",Menu!B68,""),"")</f>
        <v>101001000</v>
      </c>
      <c r="B62" s="117">
        <f>IF(cta=1,IF(Menu!C68&lt;&gt;"",Menu!C68,""),"")</f>
      </c>
      <c r="C62" s="117">
        <f>IF(cta=1,IF(Menu!D68&lt;&gt;"",Menu!D68,""),"")</f>
      </c>
      <c r="D62" s="118" t="str">
        <f>IF(cta=1,IF(Menu!E68&lt;&gt;"",Menu!E68,""),"")</f>
        <v>70127F83-8BB6-B788-1763-910E62B48642 </v>
      </c>
      <c r="E62" s="119"/>
      <c r="F62" s="125"/>
      <c r="G62" s="131">
        <f>IF(cta=1,IF(Menu!H68&lt;&gt;"",Menu!H68,""),"")</f>
        <v>45</v>
      </c>
      <c r="H62" s="126"/>
      <c r="I62" s="3"/>
      <c r="J62" s="3"/>
      <c r="K62" s="3"/>
      <c r="L62" s="3"/>
    </row>
    <row r="63" spans="1:12" ht="15">
      <c r="A63" s="116" t="str">
        <f>IF(cta=1,IF(Menu!B69&lt;&gt;"",Menu!B69,""),"")</f>
        <v>101001000</v>
      </c>
      <c r="B63" s="117">
        <f>IF(cta=1,IF(Menu!C69&lt;&gt;"",Menu!C69,""),"")</f>
      </c>
      <c r="C63" s="117">
        <f>IF(cta=1,IF(Menu!D69&lt;&gt;"",Menu!D69,""),"")</f>
      </c>
      <c r="D63" s="118" t="str">
        <f>IF(cta=1,IF(Menu!E69&lt;&gt;"",Menu!E69,""),"")</f>
        <v>70127F83-8BB6-B788-1763-910E62B48642 </v>
      </c>
      <c r="E63" s="119"/>
      <c r="F63" s="125"/>
      <c r="G63" s="131">
        <f>IF(cta=1,IF(Menu!H69&lt;&gt;"",Menu!H69,""),"")</f>
        <v>46</v>
      </c>
      <c r="H63" s="126"/>
      <c r="I63" s="3"/>
      <c r="J63" s="3"/>
      <c r="K63" s="3"/>
      <c r="L63" s="3"/>
    </row>
    <row r="64" spans="1:12" ht="15">
      <c r="A64" s="116" t="str">
        <f>IF(cta=1,IF(Menu!B70&lt;&gt;"",Menu!B70,""),"")</f>
        <v>101001000</v>
      </c>
      <c r="B64" s="117">
        <f>IF(cta=1,IF(Menu!C70&lt;&gt;"",Menu!C70,""),"")</f>
      </c>
      <c r="C64" s="117">
        <f>IF(cta=1,IF(Menu!D70&lt;&gt;"",Menu!D70,""),"")</f>
      </c>
      <c r="D64" s="118" t="str">
        <f>IF(cta=1,IF(Menu!E70&lt;&gt;"",Menu!E70,""),"")</f>
        <v>70127F83-8BB6-B788-1763-910E62B48642 </v>
      </c>
      <c r="E64" s="119"/>
      <c r="F64" s="125"/>
      <c r="G64" s="131">
        <f>IF(cta=1,IF(Menu!H70&lt;&gt;"",Menu!H70,""),"")</f>
        <v>47</v>
      </c>
      <c r="H64" s="126"/>
      <c r="I64" s="3"/>
      <c r="J64" s="3"/>
      <c r="K64" s="3"/>
      <c r="L64" s="3"/>
    </row>
    <row r="65" spans="1:12" ht="15">
      <c r="A65" s="116" t="str">
        <f>IF(cta=1,IF(Menu!B71&lt;&gt;"",Menu!B71,""),"")</f>
        <v>101001000</v>
      </c>
      <c r="B65" s="117">
        <f>IF(cta=1,IF(Menu!C71&lt;&gt;"",Menu!C71,""),"")</f>
      </c>
      <c r="C65" s="117">
        <f>IF(cta=1,IF(Menu!D71&lt;&gt;"",Menu!D71,""),"")</f>
      </c>
      <c r="D65" s="118" t="str">
        <f>IF(cta=1,IF(Menu!E71&lt;&gt;"",Menu!E71,""),"")</f>
        <v>70127F83-8BB6-B788-1763-910E62B48642 </v>
      </c>
      <c r="E65" s="119"/>
      <c r="F65" s="125"/>
      <c r="G65" s="131">
        <f>IF(cta=1,IF(Menu!H71&lt;&gt;"",Menu!H71,""),"")</f>
        <v>48</v>
      </c>
      <c r="H65" s="126"/>
      <c r="I65" s="3"/>
      <c r="J65" s="3"/>
      <c r="K65" s="3"/>
      <c r="L65" s="3"/>
    </row>
    <row r="66" spans="1:12" ht="15">
      <c r="A66" s="116" t="str">
        <f>IF(cta=1,IF(Menu!B72&lt;&gt;"",Menu!B72,""),"")</f>
        <v>101001000</v>
      </c>
      <c r="B66" s="117">
        <f>IF(cta=1,IF(Menu!C72&lt;&gt;"",Menu!C72,""),"")</f>
      </c>
      <c r="C66" s="117">
        <f>IF(cta=1,IF(Menu!D72&lt;&gt;"",Menu!D72,""),"")</f>
      </c>
      <c r="D66" s="118" t="str">
        <f>IF(cta=1,IF(Menu!E72&lt;&gt;"",Menu!E72,""),"")</f>
        <v>70127F83-8BB6-B788-1763-910E62B48642 </v>
      </c>
      <c r="E66" s="119"/>
      <c r="F66" s="125"/>
      <c r="G66" s="131">
        <f>IF(cta=1,IF(Menu!H72&lt;&gt;"",Menu!H72,""),"")</f>
        <v>49</v>
      </c>
      <c r="H66" s="126"/>
      <c r="I66" s="3"/>
      <c r="J66" s="3"/>
      <c r="K66" s="3"/>
      <c r="L66" s="3"/>
    </row>
    <row r="67" spans="1:12" ht="15">
      <c r="A67" s="116" t="str">
        <f>IF(cta=1,IF(Menu!B73&lt;&gt;"",Menu!B73,""),"")</f>
        <v>101001000</v>
      </c>
      <c r="B67" s="117">
        <f>IF(cta=1,IF(Menu!C73&lt;&gt;"",Menu!C73,""),"")</f>
      </c>
      <c r="C67" s="117">
        <f>IF(cta=1,IF(Menu!D73&lt;&gt;"",Menu!D73,""),"")</f>
      </c>
      <c r="D67" s="118" t="str">
        <f>IF(cta=1,IF(Menu!E73&lt;&gt;"",Menu!E73,""),"")</f>
        <v>70127F83-8BB6-B788-1763-910E62B48642 </v>
      </c>
      <c r="E67" s="119"/>
      <c r="F67" s="125"/>
      <c r="G67" s="131">
        <f>IF(cta=1,IF(Menu!H73&lt;&gt;"",Menu!H73,""),"")</f>
        <v>50</v>
      </c>
      <c r="H67" s="126"/>
      <c r="I67" s="3"/>
      <c r="J67" s="3"/>
      <c r="K67" s="3"/>
      <c r="L67" s="3"/>
    </row>
    <row r="68" spans="1:12" ht="15">
      <c r="A68" s="116" t="str">
        <f>IF(cta=1,IF(Menu!B74&lt;&gt;"",Menu!B74,""),"")</f>
        <v>101001000</v>
      </c>
      <c r="B68" s="117">
        <f>IF(cta=1,IF(Menu!C74&lt;&gt;"",Menu!C74,""),"")</f>
      </c>
      <c r="C68" s="117">
        <f>IF(cta=1,IF(Menu!D74&lt;&gt;"",Menu!D74,""),"")</f>
      </c>
      <c r="D68" s="118" t="str">
        <f>IF(cta=1,IF(Menu!E74&lt;&gt;"",Menu!E74,""),"")</f>
        <v>70127F83-8BB6-B788-1763-910E62B48642 </v>
      </c>
      <c r="E68" s="119"/>
      <c r="F68" s="125"/>
      <c r="G68" s="131">
        <f>IF(cta=1,IF(Menu!H74&lt;&gt;"",Menu!H74,""),"")</f>
        <v>51</v>
      </c>
      <c r="H68" s="126"/>
      <c r="I68" s="3"/>
      <c r="J68" s="3"/>
      <c r="K68" s="3"/>
      <c r="L68" s="3"/>
    </row>
    <row r="69" spans="1:12" ht="15">
      <c r="A69" s="116" t="str">
        <f>IF(cta=1,IF(Menu!B75&lt;&gt;"",Menu!B75,""),"")</f>
        <v>101001000</v>
      </c>
      <c r="B69" s="117">
        <f>IF(cta=1,IF(Menu!C75&lt;&gt;"",Menu!C75,""),"")</f>
      </c>
      <c r="C69" s="117">
        <f>IF(cta=1,IF(Menu!D75&lt;&gt;"",Menu!D75,""),"")</f>
      </c>
      <c r="D69" s="118" t="str">
        <f>IF(cta=1,IF(Menu!E75&lt;&gt;"",Menu!E75,""),"")</f>
        <v>70127F83-8BB6-B788-1763-910E62B48642 </v>
      </c>
      <c r="E69" s="119"/>
      <c r="F69" s="125"/>
      <c r="G69" s="131">
        <f>IF(cta=1,IF(Menu!H75&lt;&gt;"",Menu!H75,""),"")</f>
        <v>52</v>
      </c>
      <c r="H69" s="126"/>
      <c r="I69" s="3"/>
      <c r="J69" s="3"/>
      <c r="K69" s="3"/>
      <c r="L69" s="3"/>
    </row>
    <row r="70" spans="1:12" ht="15">
      <c r="A70" s="116" t="str">
        <f>IF(cta=1,IF(Menu!B76&lt;&gt;"",Menu!B76,""),"")</f>
        <v>101001000</v>
      </c>
      <c r="B70" s="117">
        <f>IF(cta=1,IF(Menu!C76&lt;&gt;"",Menu!C76,""),"")</f>
      </c>
      <c r="C70" s="117">
        <f>IF(cta=1,IF(Menu!D76&lt;&gt;"",Menu!D76,""),"")</f>
      </c>
      <c r="D70" s="118" t="str">
        <f>IF(cta=1,IF(Menu!E76&lt;&gt;"",Menu!E76,""),"")</f>
        <v>70127F83-8BB6-B788-1763-910E62B48642 </v>
      </c>
      <c r="E70" s="119"/>
      <c r="F70" s="125"/>
      <c r="G70" s="131">
        <f>IF(cta=1,IF(Menu!H76&lt;&gt;"",Menu!H76,""),"")</f>
        <v>53</v>
      </c>
      <c r="H70" s="126"/>
      <c r="I70" s="3"/>
      <c r="J70" s="3"/>
      <c r="K70" s="3"/>
      <c r="L70" s="3"/>
    </row>
    <row r="71" spans="1:12" ht="15">
      <c r="A71" s="116" t="str">
        <f>IF(cta=1,IF(Menu!B77&lt;&gt;"",Menu!B77,""),"")</f>
        <v>101001000</v>
      </c>
      <c r="B71" s="117">
        <f>IF(cta=1,IF(Menu!C77&lt;&gt;"",Menu!C77,""),"")</f>
      </c>
      <c r="C71" s="117">
        <f>IF(cta=1,IF(Menu!D77&lt;&gt;"",Menu!D77,""),"")</f>
      </c>
      <c r="D71" s="118" t="str">
        <f>IF(cta=1,IF(Menu!E77&lt;&gt;"",Menu!E77,""),"")</f>
        <v>70127F83-8BB6-B788-1763-910E62B48642 </v>
      </c>
      <c r="E71" s="119"/>
      <c r="F71" s="125"/>
      <c r="G71" s="131">
        <f>IF(cta=1,IF(Menu!H77&lt;&gt;"",Menu!H77,""),"")</f>
        <v>54</v>
      </c>
      <c r="H71" s="126"/>
      <c r="I71" s="3"/>
      <c r="J71" s="3"/>
      <c r="K71" s="3"/>
      <c r="L71" s="3"/>
    </row>
    <row r="72" spans="1:12" ht="15">
      <c r="A72" s="116" t="str">
        <f>IF(cta=1,IF(Menu!B78&lt;&gt;"",Menu!B78,""),"")</f>
        <v>101001000</v>
      </c>
      <c r="B72" s="117">
        <f>IF(cta=1,IF(Menu!C78&lt;&gt;"",Menu!C78,""),"")</f>
      </c>
      <c r="C72" s="117">
        <f>IF(cta=1,IF(Menu!D78&lt;&gt;"",Menu!D78,""),"")</f>
      </c>
      <c r="D72" s="118" t="str">
        <f>IF(cta=1,IF(Menu!E78&lt;&gt;"",Menu!E78,""),"")</f>
        <v>70127F83-8BB6-B788-1763-910E62B48642 </v>
      </c>
      <c r="E72" s="119"/>
      <c r="F72" s="125"/>
      <c r="G72" s="131">
        <f>IF(cta=1,IF(Menu!H78&lt;&gt;"",Menu!H78,""),"")</f>
        <v>55</v>
      </c>
      <c r="H72" s="126"/>
      <c r="I72" s="3"/>
      <c r="J72" s="3"/>
      <c r="K72" s="3"/>
      <c r="L72" s="3"/>
    </row>
    <row r="73" spans="1:12" ht="15">
      <c r="A73" s="116" t="str">
        <f>IF(cta=1,IF(Menu!B79&lt;&gt;"",Menu!B79,""),"")</f>
        <v>101001000</v>
      </c>
      <c r="B73" s="117">
        <f>IF(cta=1,IF(Menu!C79&lt;&gt;"",Menu!C79,""),"")</f>
      </c>
      <c r="C73" s="117">
        <f>IF(cta=1,IF(Menu!D79&lt;&gt;"",Menu!D79,""),"")</f>
      </c>
      <c r="D73" s="118" t="str">
        <f>IF(cta=1,IF(Menu!E79&lt;&gt;"",Menu!E79,""),"")</f>
        <v>70127F83-8BB6-B788-1763-910E62B48642 </v>
      </c>
      <c r="E73" s="119"/>
      <c r="F73" s="125"/>
      <c r="G73" s="131">
        <f>IF(cta=1,IF(Menu!H79&lt;&gt;"",Menu!H79,""),"")</f>
        <v>56</v>
      </c>
      <c r="H73" s="126"/>
      <c r="I73" s="3"/>
      <c r="J73" s="3"/>
      <c r="K73" s="3"/>
      <c r="L73" s="3"/>
    </row>
    <row r="74" spans="1:12" ht="15">
      <c r="A74" s="116" t="str">
        <f>IF(cta=1,IF(Menu!B80&lt;&gt;"",Menu!B80,""),"")</f>
        <v>101001000</v>
      </c>
      <c r="B74" s="117">
        <f>IF(cta=1,IF(Menu!C80&lt;&gt;"",Menu!C80,""),"")</f>
      </c>
      <c r="C74" s="117">
        <f>IF(cta=1,IF(Menu!D80&lt;&gt;"",Menu!D80,""),"")</f>
      </c>
      <c r="D74" s="118" t="str">
        <f>IF(cta=1,IF(Menu!E80&lt;&gt;"",Menu!E80,""),"")</f>
        <v>70127F83-8BB6-B788-1763-910E62B48642 </v>
      </c>
      <c r="E74" s="119"/>
      <c r="F74" s="125"/>
      <c r="G74" s="131">
        <f>IF(cta=1,IF(Menu!H80&lt;&gt;"",Menu!H80,""),"")</f>
        <v>57</v>
      </c>
      <c r="H74" s="126"/>
      <c r="I74" s="3"/>
      <c r="J74" s="3"/>
      <c r="K74" s="3"/>
      <c r="L74" s="3"/>
    </row>
    <row r="75" spans="1:12" ht="15">
      <c r="A75" s="116" t="str">
        <f>IF(cta=1,IF(Menu!B81&lt;&gt;"",Menu!B81,""),"")</f>
        <v>101001000</v>
      </c>
      <c r="B75" s="117">
        <f>IF(cta=1,IF(Menu!C81&lt;&gt;"",Menu!C81,""),"")</f>
      </c>
      <c r="C75" s="117">
        <f>IF(cta=1,IF(Menu!D81&lt;&gt;"",Menu!D81,""),"")</f>
      </c>
      <c r="D75" s="118" t="str">
        <f>IF(cta=1,IF(Menu!E81&lt;&gt;"",Menu!E81,""),"")</f>
        <v>70127F83-8BB6-B788-1763-910E62B48642 </v>
      </c>
      <c r="E75" s="119"/>
      <c r="F75" s="125"/>
      <c r="G75" s="131">
        <f>IF(cta=1,IF(Menu!H81&lt;&gt;"",Menu!H81,""),"")</f>
        <v>58</v>
      </c>
      <c r="H75" s="126"/>
      <c r="I75" s="3"/>
      <c r="J75" s="3"/>
      <c r="K75" s="3"/>
      <c r="L75" s="3"/>
    </row>
    <row r="76" spans="1:12" ht="15">
      <c r="A76" s="116" t="str">
        <f>IF(cta=1,IF(Menu!B82&lt;&gt;"",Menu!B82,""),"")</f>
        <v>101001000</v>
      </c>
      <c r="B76" s="117">
        <f>IF(cta=1,IF(Menu!C82&lt;&gt;"",Menu!C82,""),"")</f>
      </c>
      <c r="C76" s="117">
        <f>IF(cta=1,IF(Menu!D82&lt;&gt;"",Menu!D82,""),"")</f>
      </c>
      <c r="D76" s="118" t="str">
        <f>IF(cta=1,IF(Menu!E82&lt;&gt;"",Menu!E82,""),"")</f>
        <v>70127F83-8BB6-B788-1763-910E62B48642 </v>
      </c>
      <c r="E76" s="119"/>
      <c r="F76" s="125"/>
      <c r="G76" s="131">
        <f>IF(cta=1,IF(Menu!H82&lt;&gt;"",Menu!H82,""),"")</f>
        <v>59</v>
      </c>
      <c r="H76" s="126"/>
      <c r="I76" s="3"/>
      <c r="J76" s="3"/>
      <c r="K76" s="3"/>
      <c r="L76" s="3"/>
    </row>
    <row r="77" spans="1:12" ht="15">
      <c r="A77" s="116" t="str">
        <f>IF(cta=1,IF(Menu!B83&lt;&gt;"",Menu!B83,""),"")</f>
        <v>101001000</v>
      </c>
      <c r="B77" s="117">
        <f>IF(cta=1,IF(Menu!C83&lt;&gt;"",Menu!C83,""),"")</f>
      </c>
      <c r="C77" s="117">
        <f>IF(cta=1,IF(Menu!D83&lt;&gt;"",Menu!D83,""),"")</f>
      </c>
      <c r="D77" s="118" t="str">
        <f>IF(cta=1,IF(Menu!E83&lt;&gt;"",Menu!E83,""),"")</f>
        <v>70127F83-8BB6-B788-1763-910E62B48642 </v>
      </c>
      <c r="E77" s="119"/>
      <c r="F77" s="125"/>
      <c r="G77" s="131">
        <f>IF(cta=1,IF(Menu!H83&lt;&gt;"",Menu!H83,""),"")</f>
        <v>60</v>
      </c>
      <c r="H77" s="126"/>
      <c r="I77" s="3"/>
      <c r="J77" s="3"/>
      <c r="K77" s="3"/>
      <c r="L77" s="3"/>
    </row>
    <row r="78" spans="1:12" ht="15">
      <c r="A78" s="116" t="str">
        <f>IF(cta=1,IF(Menu!B84&lt;&gt;"",Menu!B84,""),"")</f>
        <v>101001000</v>
      </c>
      <c r="B78" s="117">
        <f>IF(cta=1,IF(Menu!C84&lt;&gt;"",Menu!C84,""),"")</f>
      </c>
      <c r="C78" s="117">
        <f>IF(cta=1,IF(Menu!D84&lt;&gt;"",Menu!D84,""),"")</f>
      </c>
      <c r="D78" s="118" t="str">
        <f>IF(cta=1,IF(Menu!E84&lt;&gt;"",Menu!E84,""),"")</f>
        <v>70127F83-8BB6-B788-1763-910E62B48642 </v>
      </c>
      <c r="E78" s="119"/>
      <c r="F78" s="125"/>
      <c r="G78" s="131">
        <f>IF(cta=1,IF(Menu!H84&lt;&gt;"",Menu!H84,""),"")</f>
        <v>61</v>
      </c>
      <c r="H78" s="126"/>
      <c r="I78" s="3"/>
      <c r="J78" s="3"/>
      <c r="K78" s="3"/>
      <c r="L78" s="3"/>
    </row>
    <row r="79" spans="1:12" ht="15">
      <c r="A79" s="116" t="str">
        <f>IF(cta=1,IF(Menu!B85&lt;&gt;"",Menu!B85,""),"")</f>
        <v>101001000</v>
      </c>
      <c r="B79" s="117">
        <f>IF(cta=1,IF(Menu!C85&lt;&gt;"",Menu!C85,""),"")</f>
      </c>
      <c r="C79" s="117">
        <f>IF(cta=1,IF(Menu!D85&lt;&gt;"",Menu!D85,""),"")</f>
      </c>
      <c r="D79" s="118" t="str">
        <f>IF(cta=1,IF(Menu!E85&lt;&gt;"",Menu!E85,""),"")</f>
        <v>70127F83-8BB6-B788-1763-910E62B48642 </v>
      </c>
      <c r="E79" s="119"/>
      <c r="F79" s="125"/>
      <c r="G79" s="131">
        <f>IF(cta=1,IF(Menu!H85&lt;&gt;"",Menu!H85,""),"")</f>
        <v>62</v>
      </c>
      <c r="H79" s="126"/>
      <c r="I79" s="3"/>
      <c r="J79" s="3"/>
      <c r="K79" s="3"/>
      <c r="L79" s="3"/>
    </row>
    <row r="80" spans="1:12" ht="15">
      <c r="A80" s="116" t="str">
        <f>IF(cta=1,IF(Menu!B86&lt;&gt;"",Menu!B86,""),"")</f>
        <v>101001000</v>
      </c>
      <c r="B80" s="117">
        <f>IF(cta=1,IF(Menu!C86&lt;&gt;"",Menu!C86,""),"")</f>
      </c>
      <c r="C80" s="117">
        <f>IF(cta=1,IF(Menu!D86&lt;&gt;"",Menu!D86,""),"")</f>
      </c>
      <c r="D80" s="118" t="str">
        <f>IF(cta=1,IF(Menu!E86&lt;&gt;"",Menu!E86,""),"")</f>
        <v>70127F83-8BB6-B788-1763-910E62B48642 </v>
      </c>
      <c r="E80" s="119"/>
      <c r="F80" s="125"/>
      <c r="G80" s="131">
        <f>IF(cta=1,IF(Menu!H86&lt;&gt;"",Menu!H86,""),"")</f>
        <v>63</v>
      </c>
      <c r="H80" s="126"/>
      <c r="I80" s="3"/>
      <c r="J80" s="3"/>
      <c r="K80" s="3"/>
      <c r="L80" s="3"/>
    </row>
    <row r="81" spans="1:12" ht="15">
      <c r="A81" s="116" t="str">
        <f>IF(cta=1,IF(Menu!B87&lt;&gt;"",Menu!B87,""),"")</f>
        <v>101001000</v>
      </c>
      <c r="B81" s="117">
        <f>IF(cta=1,IF(Menu!C87&lt;&gt;"",Menu!C87,""),"")</f>
      </c>
      <c r="C81" s="117">
        <f>IF(cta=1,IF(Menu!D87&lt;&gt;"",Menu!D87,""),"")</f>
      </c>
      <c r="D81" s="118" t="str">
        <f>IF(cta=1,IF(Menu!E87&lt;&gt;"",Menu!E87,""),"")</f>
        <v>70127F83-8BB6-B788-1763-910E62B48642 </v>
      </c>
      <c r="E81" s="119"/>
      <c r="F81" s="125"/>
      <c r="G81" s="131">
        <f>IF(cta=1,IF(Menu!H87&lt;&gt;"",Menu!H87,""),"")</f>
        <v>64</v>
      </c>
      <c r="H81" s="126"/>
      <c r="I81" s="3"/>
      <c r="J81" s="3"/>
      <c r="K81" s="3"/>
      <c r="L81" s="3"/>
    </row>
    <row r="82" spans="1:12" ht="15">
      <c r="A82" s="116" t="str">
        <f>IF(cta=1,IF(Menu!B88&lt;&gt;"",Menu!B88,""),"")</f>
        <v>101001000</v>
      </c>
      <c r="B82" s="117">
        <f>IF(cta=1,IF(Menu!C88&lt;&gt;"",Menu!C88,""),"")</f>
      </c>
      <c r="C82" s="117">
        <f>IF(cta=1,IF(Menu!D88&lt;&gt;"",Menu!D88,""),"")</f>
      </c>
      <c r="D82" s="118" t="str">
        <f>IF(cta=1,IF(Menu!E88&lt;&gt;"",Menu!E88,""),"")</f>
        <v>70127F83-8BB6-B788-1763-910E62B48642 </v>
      </c>
      <c r="E82" s="119"/>
      <c r="F82" s="125"/>
      <c r="G82" s="131">
        <f>IF(cta=1,IF(Menu!H88&lt;&gt;"",Menu!H88,""),"")</f>
        <v>65</v>
      </c>
      <c r="H82" s="126"/>
      <c r="I82" s="3"/>
      <c r="J82" s="3"/>
      <c r="K82" s="3"/>
      <c r="L82" s="3"/>
    </row>
    <row r="83" spans="1:12" ht="15">
      <c r="A83" s="116" t="str">
        <f>IF(cta=1,IF(Menu!B89&lt;&gt;"",Menu!B89,""),"")</f>
        <v>101001000</v>
      </c>
      <c r="B83" s="117">
        <f>IF(cta=1,IF(Menu!C89&lt;&gt;"",Menu!C89,""),"")</f>
      </c>
      <c r="C83" s="117">
        <f>IF(cta=1,IF(Menu!D89&lt;&gt;"",Menu!D89,""),"")</f>
      </c>
      <c r="D83" s="118" t="str">
        <f>IF(cta=1,IF(Menu!E89&lt;&gt;"",Menu!E89,""),"")</f>
        <v>70127F83-8BB6-B788-1763-910E62B48642 </v>
      </c>
      <c r="E83" s="119"/>
      <c r="F83" s="125"/>
      <c r="G83" s="131">
        <f>IF(cta=1,IF(Menu!H89&lt;&gt;"",Menu!H89,""),"")</f>
        <v>66</v>
      </c>
      <c r="H83" s="126"/>
      <c r="I83" s="3"/>
      <c r="J83" s="3"/>
      <c r="K83" s="3"/>
      <c r="L83" s="3"/>
    </row>
    <row r="84" spans="1:12" ht="15">
      <c r="A84" s="116" t="str">
        <f>IF(cta=1,IF(Menu!B90&lt;&gt;"",Menu!B90,""),"")</f>
        <v>101001000</v>
      </c>
      <c r="B84" s="117">
        <f>IF(cta=1,IF(Menu!C90&lt;&gt;"",Menu!C90,""),"")</f>
      </c>
      <c r="C84" s="117">
        <f>IF(cta=1,IF(Menu!D90&lt;&gt;"",Menu!D90,""),"")</f>
      </c>
      <c r="D84" s="118" t="str">
        <f>IF(cta=1,IF(Menu!E90&lt;&gt;"",Menu!E90,""),"")</f>
        <v>70127F83-8BB6-B788-1763-910E62B48642 </v>
      </c>
      <c r="E84" s="119"/>
      <c r="F84" s="125"/>
      <c r="G84" s="131">
        <f>IF(cta=1,IF(Menu!H90&lt;&gt;"",Menu!H90,""),"")</f>
        <v>67</v>
      </c>
      <c r="H84" s="126"/>
      <c r="I84" s="3"/>
      <c r="J84" s="3"/>
      <c r="K84" s="3"/>
      <c r="L84" s="3"/>
    </row>
    <row r="85" spans="1:12" ht="15">
      <c r="A85" s="116" t="str">
        <f>IF(cta=1,IF(Menu!B91&lt;&gt;"",Menu!B91,""),"")</f>
        <v>101001000</v>
      </c>
      <c r="B85" s="117">
        <f>IF(cta=1,IF(Menu!C91&lt;&gt;"",Menu!C91,""),"")</f>
      </c>
      <c r="C85" s="117">
        <f>IF(cta=1,IF(Menu!D91&lt;&gt;"",Menu!D91,""),"")</f>
      </c>
      <c r="D85" s="118" t="str">
        <f>IF(cta=1,IF(Menu!E91&lt;&gt;"",Menu!E91,""),"")</f>
        <v>70127F83-8BB6-B788-1763-910E62B48642 </v>
      </c>
      <c r="E85" s="119"/>
      <c r="F85" s="125"/>
      <c r="G85" s="131">
        <f>IF(cta=1,IF(Menu!H91&lt;&gt;"",Menu!H91,""),"")</f>
        <v>68</v>
      </c>
      <c r="H85" s="126"/>
      <c r="I85" s="3"/>
      <c r="J85" s="3"/>
      <c r="K85" s="3"/>
      <c r="L85" s="3"/>
    </row>
    <row r="86" spans="1:12" ht="15">
      <c r="A86" s="116" t="str">
        <f>IF(cta=1,IF(Menu!B92&lt;&gt;"",Menu!B92,""),"")</f>
        <v>101001000</v>
      </c>
      <c r="B86" s="117">
        <f>IF(cta=1,IF(Menu!C92&lt;&gt;"",Menu!C92,""),"")</f>
      </c>
      <c r="C86" s="117">
        <f>IF(cta=1,IF(Menu!D92&lt;&gt;"",Menu!D92,""),"")</f>
      </c>
      <c r="D86" s="118" t="str">
        <f>IF(cta=1,IF(Menu!E92&lt;&gt;"",Menu!E92,""),"")</f>
        <v>70127F83-8BB6-B788-1763-910E62B48642 </v>
      </c>
      <c r="E86" s="119"/>
      <c r="F86" s="125"/>
      <c r="G86" s="131">
        <f>IF(cta=1,IF(Menu!H92&lt;&gt;"",Menu!H92,""),"")</f>
        <v>69</v>
      </c>
      <c r="H86" s="126"/>
      <c r="I86" s="3"/>
      <c r="J86" s="3"/>
      <c r="K86" s="3"/>
      <c r="L86" s="3"/>
    </row>
    <row r="87" spans="1:12" ht="15">
      <c r="A87" s="116" t="str">
        <f>IF(cta=1,IF(Menu!B93&lt;&gt;"",Menu!B93,""),"")</f>
        <v>101001000</v>
      </c>
      <c r="B87" s="117">
        <f>IF(cta=1,IF(Menu!C93&lt;&gt;"",Menu!C93,""),"")</f>
      </c>
      <c r="C87" s="117">
        <f>IF(cta=1,IF(Menu!D93&lt;&gt;"",Menu!D93,""),"")</f>
      </c>
      <c r="D87" s="118" t="str">
        <f>IF(cta=1,IF(Menu!E93&lt;&gt;"",Menu!E93,""),"")</f>
        <v>70127F83-8BB6-B788-1763-910E62B48642 </v>
      </c>
      <c r="E87" s="119"/>
      <c r="F87" s="125"/>
      <c r="G87" s="131">
        <f>IF(cta=1,IF(Menu!H93&lt;&gt;"",Menu!H93,""),"")</f>
        <v>70</v>
      </c>
      <c r="H87" s="126"/>
      <c r="I87" s="3"/>
      <c r="J87" s="3"/>
      <c r="K87" s="3"/>
      <c r="L87" s="3"/>
    </row>
    <row r="88" spans="1:12" ht="15">
      <c r="A88" s="116" t="str">
        <f>IF(cta=1,IF(Menu!B94&lt;&gt;"",Menu!B94,""),"")</f>
        <v>101001000</v>
      </c>
      <c r="B88" s="117">
        <f>IF(cta=1,IF(Menu!C94&lt;&gt;"",Menu!C94,""),"")</f>
      </c>
      <c r="C88" s="117">
        <f>IF(cta=1,IF(Menu!D94&lt;&gt;"",Menu!D94,""),"")</f>
      </c>
      <c r="D88" s="118" t="str">
        <f>IF(cta=1,IF(Menu!E94&lt;&gt;"",Menu!E94,""),"")</f>
        <v>70127F83-8BB6-B788-1763-910E62B48642 </v>
      </c>
      <c r="E88" s="119"/>
      <c r="F88" s="125"/>
      <c r="G88" s="131">
        <f>IF(cta=1,IF(Menu!H94&lt;&gt;"",Menu!H94,""),"")</f>
        <v>71</v>
      </c>
      <c r="H88" s="126"/>
      <c r="I88" s="3"/>
      <c r="J88" s="3"/>
      <c r="K88" s="3"/>
      <c r="L88" s="3"/>
    </row>
    <row r="89" spans="1:12" ht="15">
      <c r="A89" s="116" t="str">
        <f>IF(cta=1,IF(Menu!B95&lt;&gt;"",Menu!B95,""),"")</f>
        <v>101001000</v>
      </c>
      <c r="B89" s="117">
        <f>IF(cta=1,IF(Menu!C95&lt;&gt;"",Menu!C95,""),"")</f>
      </c>
      <c r="C89" s="117">
        <f>IF(cta=1,IF(Menu!D95&lt;&gt;"",Menu!D95,""),"")</f>
      </c>
      <c r="D89" s="118" t="str">
        <f>IF(cta=1,IF(Menu!E95&lt;&gt;"",Menu!E95,""),"")</f>
        <v>70127F83-8BB6-B788-1763-910E62B48642 </v>
      </c>
      <c r="E89" s="119"/>
      <c r="F89" s="125"/>
      <c r="G89" s="131">
        <f>IF(cta=1,IF(Menu!H95&lt;&gt;"",Menu!H95,""),"")</f>
        <v>72</v>
      </c>
      <c r="H89" s="126"/>
      <c r="I89" s="3"/>
      <c r="J89" s="3"/>
      <c r="K89" s="3"/>
      <c r="L89" s="3"/>
    </row>
    <row r="90" spans="1:12" ht="15">
      <c r="A90" s="116" t="str">
        <f>IF(cta=1,IF(Menu!B96&lt;&gt;"",Menu!B96,""),"")</f>
        <v>101001000</v>
      </c>
      <c r="B90" s="117">
        <f>IF(cta=1,IF(Menu!C96&lt;&gt;"",Menu!C96,""),"")</f>
      </c>
      <c r="C90" s="117">
        <f>IF(cta=1,IF(Menu!D96&lt;&gt;"",Menu!D96,""),"")</f>
      </c>
      <c r="D90" s="118" t="str">
        <f>IF(cta=1,IF(Menu!E96&lt;&gt;"",Menu!E96,""),"")</f>
        <v>70127F83-8BB6-B788-1763-910E62B48642 </v>
      </c>
      <c r="E90" s="119"/>
      <c r="F90" s="125"/>
      <c r="G90" s="131">
        <f>IF(cta=1,IF(Menu!H96&lt;&gt;"",Menu!H96,""),"")</f>
        <v>73</v>
      </c>
      <c r="H90" s="126"/>
      <c r="I90" s="3"/>
      <c r="J90" s="3"/>
      <c r="K90" s="3"/>
      <c r="L90" s="3"/>
    </row>
    <row r="91" spans="1:12" ht="15">
      <c r="A91" s="116" t="str">
        <f>IF(cta=1,IF(Menu!B97&lt;&gt;"",Menu!B97,""),"")</f>
        <v>101001000</v>
      </c>
      <c r="B91" s="117">
        <f>IF(cta=1,IF(Menu!C97&lt;&gt;"",Menu!C97,""),"")</f>
      </c>
      <c r="C91" s="117">
        <f>IF(cta=1,IF(Menu!D97&lt;&gt;"",Menu!D97,""),"")</f>
      </c>
      <c r="D91" s="118" t="str">
        <f>IF(cta=1,IF(Menu!E97&lt;&gt;"",Menu!E97,""),"")</f>
        <v>70127F83-8BB6-B788-1763-910E62B48642 </v>
      </c>
      <c r="E91" s="119"/>
      <c r="F91" s="125"/>
      <c r="G91" s="131">
        <f>IF(cta=1,IF(Menu!H97&lt;&gt;"",Menu!H97,""),"")</f>
        <v>74</v>
      </c>
      <c r="H91" s="126"/>
      <c r="I91" s="3"/>
      <c r="J91" s="3"/>
      <c r="K91" s="3"/>
      <c r="L91" s="3"/>
    </row>
    <row r="92" spans="1:12" ht="15">
      <c r="A92" s="116" t="str">
        <f>IF(cta=1,IF(Menu!B98&lt;&gt;"",Menu!B98,""),"")</f>
        <v>101001000</v>
      </c>
      <c r="B92" s="117">
        <f>IF(cta=1,IF(Menu!C98&lt;&gt;"",Menu!C98,""),"")</f>
      </c>
      <c r="C92" s="117">
        <f>IF(cta=1,IF(Menu!D98&lt;&gt;"",Menu!D98,""),"")</f>
      </c>
      <c r="D92" s="118" t="str">
        <f>IF(cta=1,IF(Menu!E98&lt;&gt;"",Menu!E98,""),"")</f>
        <v>70127F83-8BB6-B788-1763-910E62B48642 </v>
      </c>
      <c r="E92" s="119"/>
      <c r="F92" s="125"/>
      <c r="G92" s="131">
        <f>IF(cta=1,IF(Menu!H98&lt;&gt;"",Menu!H98,""),"")</f>
        <v>75</v>
      </c>
      <c r="H92" s="126"/>
      <c r="I92" s="3"/>
      <c r="J92" s="3"/>
      <c r="K92" s="3"/>
      <c r="L92" s="3"/>
    </row>
    <row r="93" spans="1:12" ht="15">
      <c r="A93" s="116" t="str">
        <f>IF(cta=1,IF(Menu!B99&lt;&gt;"",Menu!B99,""),"")</f>
        <v>101001000</v>
      </c>
      <c r="B93" s="117">
        <f>IF(cta=1,IF(Menu!C99&lt;&gt;"",Menu!C99,""),"")</f>
      </c>
      <c r="C93" s="117">
        <f>IF(cta=1,IF(Menu!D99&lt;&gt;"",Menu!D99,""),"")</f>
      </c>
      <c r="D93" s="118" t="str">
        <f>IF(cta=1,IF(Menu!E99&lt;&gt;"",Menu!E99,""),"")</f>
        <v>70127F83-8BB6-B788-1763-910E62B48642 </v>
      </c>
      <c r="E93" s="119"/>
      <c r="F93" s="125"/>
      <c r="G93" s="131">
        <f>IF(cta=1,IF(Menu!H99&lt;&gt;"",Menu!H99,""),"")</f>
        <v>76</v>
      </c>
      <c r="H93" s="126"/>
      <c r="I93" s="3"/>
      <c r="J93" s="3"/>
      <c r="K93" s="3"/>
      <c r="L93" s="3"/>
    </row>
    <row r="94" spans="1:12" ht="15">
      <c r="A94" s="116" t="str">
        <f>IF(cta=1,IF(Menu!B100&lt;&gt;"",Menu!B100,""),"")</f>
        <v>101001000</v>
      </c>
      <c r="B94" s="117">
        <f>IF(cta=1,IF(Menu!C100&lt;&gt;"",Menu!C100,""),"")</f>
      </c>
      <c r="C94" s="117">
        <f>IF(cta=1,IF(Menu!D100&lt;&gt;"",Menu!D100,""),"")</f>
      </c>
      <c r="D94" s="118" t="str">
        <f>IF(cta=1,IF(Menu!E100&lt;&gt;"",Menu!E100,""),"")</f>
        <v>70127F83-8BB6-B788-1763-910E62B48642 </v>
      </c>
      <c r="E94" s="119"/>
      <c r="F94" s="125"/>
      <c r="G94" s="131">
        <f>IF(cta=1,IF(Menu!H100&lt;&gt;"",Menu!H100,""),"")</f>
        <v>77</v>
      </c>
      <c r="H94" s="126"/>
      <c r="I94" s="3"/>
      <c r="J94" s="3"/>
      <c r="K94" s="3"/>
      <c r="L94" s="3"/>
    </row>
    <row r="95" spans="1:12" ht="15">
      <c r="A95" s="116" t="str">
        <f>IF(cta=1,IF(Menu!B101&lt;&gt;"",Menu!B101,""),"")</f>
        <v>101001000</v>
      </c>
      <c r="B95" s="117">
        <f>IF(cta=1,IF(Menu!C101&lt;&gt;"",Menu!C101,""),"")</f>
      </c>
      <c r="C95" s="117">
        <f>IF(cta=1,IF(Menu!D101&lt;&gt;"",Menu!D101,""),"")</f>
      </c>
      <c r="D95" s="118" t="str">
        <f>IF(cta=1,IF(Menu!E101&lt;&gt;"",Menu!E101,""),"")</f>
        <v>70127F83-8BB6-B788-1763-910E62B48642 </v>
      </c>
      <c r="E95" s="119"/>
      <c r="F95" s="125"/>
      <c r="G95" s="131">
        <f>IF(cta=1,IF(Menu!H101&lt;&gt;"",Menu!H101,""),"")</f>
        <v>78</v>
      </c>
      <c r="H95" s="126"/>
      <c r="I95" s="3"/>
      <c r="J95" s="3"/>
      <c r="K95" s="3"/>
      <c r="L95" s="3"/>
    </row>
    <row r="96" spans="1:12" ht="15">
      <c r="A96" s="116" t="str">
        <f>IF(cta=1,IF(Menu!B102&lt;&gt;"",Menu!B102,""),"")</f>
        <v>101001000</v>
      </c>
      <c r="B96" s="117">
        <f>IF(cta=1,IF(Menu!C102&lt;&gt;"",Menu!C102,""),"")</f>
      </c>
      <c r="C96" s="117">
        <f>IF(cta=1,IF(Menu!D102&lt;&gt;"",Menu!D102,""),"")</f>
      </c>
      <c r="D96" s="118" t="str">
        <f>IF(cta=1,IF(Menu!E102&lt;&gt;"",Menu!E102,""),"")</f>
        <v>70127F83-8BB6-B788-1763-910E62B48642 </v>
      </c>
      <c r="E96" s="119"/>
      <c r="F96" s="125"/>
      <c r="G96" s="131">
        <f>IF(cta=1,IF(Menu!H102&lt;&gt;"",Menu!H102,""),"")</f>
        <v>79</v>
      </c>
      <c r="H96" s="126"/>
      <c r="I96" s="3"/>
      <c r="J96" s="3"/>
      <c r="K96" s="3"/>
      <c r="L96" s="3"/>
    </row>
    <row r="97" spans="1:12" ht="15">
      <c r="A97" s="116" t="str">
        <f>IF(cta=1,IF(Menu!B103&lt;&gt;"",Menu!B103,""),"")</f>
        <v>101001000</v>
      </c>
      <c r="B97" s="117">
        <f>IF(cta=1,IF(Menu!C103&lt;&gt;"",Menu!C103,""),"")</f>
      </c>
      <c r="C97" s="117">
        <f>IF(cta=1,IF(Menu!D103&lt;&gt;"",Menu!D103,""),"")</f>
      </c>
      <c r="D97" s="118" t="str">
        <f>IF(cta=1,IF(Menu!E103&lt;&gt;"",Menu!E103,""),"")</f>
        <v>70127F83-8BB6-B788-1763-910E62B48642 </v>
      </c>
      <c r="E97" s="119"/>
      <c r="F97" s="125"/>
      <c r="G97" s="131">
        <f>IF(cta=1,IF(Menu!H103&lt;&gt;"",Menu!H103,""),"")</f>
        <v>80</v>
      </c>
      <c r="H97" s="126"/>
      <c r="I97" s="3"/>
      <c r="J97" s="3"/>
      <c r="K97" s="3"/>
      <c r="L97" s="3"/>
    </row>
    <row r="98" spans="1:12" ht="15">
      <c r="A98" s="116" t="str">
        <f>IF(cta=1,IF(Menu!B104&lt;&gt;"",Menu!B104,""),"")</f>
        <v>101001000</v>
      </c>
      <c r="B98" s="117">
        <f>IF(cta=1,IF(Menu!C104&lt;&gt;"",Menu!C104,""),"")</f>
      </c>
      <c r="C98" s="117">
        <f>IF(cta=1,IF(Menu!D104&lt;&gt;"",Menu!D104,""),"")</f>
      </c>
      <c r="D98" s="118" t="str">
        <f>IF(cta=1,IF(Menu!E104&lt;&gt;"",Menu!E104,""),"")</f>
        <v>70127F83-8BB6-B788-1763-910E62B48642 </v>
      </c>
      <c r="E98" s="119"/>
      <c r="F98" s="125"/>
      <c r="G98" s="131">
        <f>IF(cta=1,IF(Menu!H104&lt;&gt;"",Menu!H104,""),"")</f>
        <v>81</v>
      </c>
      <c r="H98" s="126"/>
      <c r="I98" s="3"/>
      <c r="J98" s="3"/>
      <c r="K98" s="3"/>
      <c r="L98" s="3"/>
    </row>
    <row r="99" spans="1:12" ht="15">
      <c r="A99" s="116" t="str">
        <f>IF(cta=1,IF(Menu!B105&lt;&gt;"",Menu!B105,""),"")</f>
        <v>101001000</v>
      </c>
      <c r="B99" s="117">
        <f>IF(cta=1,IF(Menu!C105&lt;&gt;"",Menu!C105,""),"")</f>
      </c>
      <c r="C99" s="117">
        <f>IF(cta=1,IF(Menu!D105&lt;&gt;"",Menu!D105,""),"")</f>
      </c>
      <c r="D99" s="118" t="str">
        <f>IF(cta=1,IF(Menu!E105&lt;&gt;"",Menu!E105,""),"")</f>
        <v>70127F83-8BB6-B788-1763-910E62B48642 </v>
      </c>
      <c r="E99" s="119"/>
      <c r="F99" s="125"/>
      <c r="G99" s="131">
        <f>IF(cta=1,IF(Menu!H105&lt;&gt;"",Menu!H105,""),"")</f>
        <v>82</v>
      </c>
      <c r="H99" s="126"/>
      <c r="I99" s="3"/>
      <c r="J99" s="3"/>
      <c r="K99" s="3"/>
      <c r="L99" s="3"/>
    </row>
    <row r="100" spans="1:12" ht="15">
      <c r="A100" s="116" t="str">
        <f>IF(cta=1,IF(Menu!B106&lt;&gt;"",Menu!B106,""),"")</f>
        <v>101001000</v>
      </c>
      <c r="B100" s="117">
        <f>IF(cta=1,IF(Menu!C106&lt;&gt;"",Menu!C106,""),"")</f>
      </c>
      <c r="C100" s="117">
        <f>IF(cta=1,IF(Menu!D106&lt;&gt;"",Menu!D106,""),"")</f>
      </c>
      <c r="D100" s="118" t="str">
        <f>IF(cta=1,IF(Menu!E106&lt;&gt;"",Menu!E106,""),"")</f>
        <v>70127F83-8BB6-B788-1763-910E62B48642 </v>
      </c>
      <c r="E100" s="119"/>
      <c r="F100" s="125"/>
      <c r="G100" s="131">
        <f>IF(cta=1,IF(Menu!H106&lt;&gt;"",Menu!H106,""),"")</f>
        <v>83</v>
      </c>
      <c r="H100" s="126"/>
      <c r="I100" s="3"/>
      <c r="J100" s="3"/>
      <c r="K100" s="3"/>
      <c r="L100" s="3"/>
    </row>
    <row r="101" spans="1:12" ht="15">
      <c r="A101" s="116" t="str">
        <f>IF(cta=1,IF(Menu!B107&lt;&gt;"",Menu!B107,""),"")</f>
        <v>101001000</v>
      </c>
      <c r="B101" s="117">
        <f>IF(cta=1,IF(Menu!C107&lt;&gt;"",Menu!C107,""),"")</f>
      </c>
      <c r="C101" s="117">
        <f>IF(cta=1,IF(Menu!D107&lt;&gt;"",Menu!D107,""),"")</f>
      </c>
      <c r="D101" s="118" t="str">
        <f>IF(cta=1,IF(Menu!E107&lt;&gt;"",Menu!E107,""),"")</f>
        <v>70127F83-8BB6-B788-1763-910E62B48642 </v>
      </c>
      <c r="E101" s="119"/>
      <c r="F101" s="125"/>
      <c r="G101" s="131">
        <f>IF(cta=1,IF(Menu!H107&lt;&gt;"",Menu!H107,""),"")</f>
        <v>84</v>
      </c>
      <c r="H101" s="126"/>
      <c r="I101" s="3"/>
      <c r="J101" s="3"/>
      <c r="K101" s="3"/>
      <c r="L101" s="3"/>
    </row>
    <row r="102" spans="1:12" ht="15">
      <c r="A102" s="116" t="str">
        <f>IF(cta=1,IF(Menu!B108&lt;&gt;"",Menu!B108,""),"")</f>
        <v>101001000</v>
      </c>
      <c r="B102" s="117">
        <f>IF(cta=1,IF(Menu!C108&lt;&gt;"",Menu!C108,""),"")</f>
      </c>
      <c r="C102" s="117">
        <f>IF(cta=1,IF(Menu!D108&lt;&gt;"",Menu!D108,""),"")</f>
      </c>
      <c r="D102" s="118" t="str">
        <f>IF(cta=1,IF(Menu!E108&lt;&gt;"",Menu!E108,""),"")</f>
        <v>70127F83-8BB6-B788-1763-910E62B48642 </v>
      </c>
      <c r="E102" s="119"/>
      <c r="F102" s="125"/>
      <c r="G102" s="131">
        <f>IF(cta=1,IF(Menu!H108&lt;&gt;"",Menu!H108,""),"")</f>
        <v>85</v>
      </c>
      <c r="H102" s="126"/>
      <c r="I102" s="3"/>
      <c r="J102" s="3"/>
      <c r="K102" s="3"/>
      <c r="L102" s="3"/>
    </row>
    <row r="103" spans="1:12" ht="15">
      <c r="A103" s="116" t="str">
        <f>IF(cta=1,IF(Menu!B109&lt;&gt;"",Menu!B109,""),"")</f>
        <v>101001000</v>
      </c>
      <c r="B103" s="117">
        <f>IF(cta=1,IF(Menu!C109&lt;&gt;"",Menu!C109,""),"")</f>
      </c>
      <c r="C103" s="117">
        <f>IF(cta=1,IF(Menu!D109&lt;&gt;"",Menu!D109,""),"")</f>
      </c>
      <c r="D103" s="118" t="str">
        <f>IF(cta=1,IF(Menu!E109&lt;&gt;"",Menu!E109,""),"")</f>
        <v>70127F83-8BB6-B788-1763-910E62B48642 </v>
      </c>
      <c r="E103" s="119"/>
      <c r="F103" s="125"/>
      <c r="G103" s="131">
        <f>IF(cta=1,IF(Menu!H109&lt;&gt;"",Menu!H109,""),"")</f>
        <v>86</v>
      </c>
      <c r="H103" s="126"/>
      <c r="I103" s="3"/>
      <c r="J103" s="3"/>
      <c r="K103" s="3"/>
      <c r="L103" s="3"/>
    </row>
    <row r="104" spans="1:12" ht="15">
      <c r="A104" s="116" t="str">
        <f>IF(cta=1,IF(Menu!B110&lt;&gt;"",Menu!B110,""),"")</f>
        <v>101001000</v>
      </c>
      <c r="B104" s="117">
        <f>IF(cta=1,IF(Menu!C110&lt;&gt;"",Menu!C110,""),"")</f>
      </c>
      <c r="C104" s="117">
        <f>IF(cta=1,IF(Menu!D110&lt;&gt;"",Menu!D110,""),"")</f>
      </c>
      <c r="D104" s="118" t="str">
        <f>IF(cta=1,IF(Menu!E110&lt;&gt;"",Menu!E110,""),"")</f>
        <v>70127F83-8BB6-B788-1763-910E62B48642 </v>
      </c>
      <c r="E104" s="119"/>
      <c r="F104" s="125"/>
      <c r="G104" s="131">
        <f>IF(cta=1,IF(Menu!H110&lt;&gt;"",Menu!H110,""),"")</f>
        <v>87</v>
      </c>
      <c r="H104" s="126"/>
      <c r="I104" s="3"/>
      <c r="J104" s="3"/>
      <c r="K104" s="3"/>
      <c r="L104" s="3"/>
    </row>
    <row r="105" spans="1:12" ht="15">
      <c r="A105" s="116" t="str">
        <f>IF(cta=1,IF(Menu!B111&lt;&gt;"",Menu!B111,""),"")</f>
        <v>101001000</v>
      </c>
      <c r="B105" s="117">
        <f>IF(cta=1,IF(Menu!C111&lt;&gt;"",Menu!C111,""),"")</f>
      </c>
      <c r="C105" s="117">
        <f>IF(cta=1,IF(Menu!D111&lt;&gt;"",Menu!D111,""),"")</f>
      </c>
      <c r="D105" s="118" t="str">
        <f>IF(cta=1,IF(Menu!E111&lt;&gt;"",Menu!E111,""),"")</f>
        <v>70127F83-8BB6-B788-1763-910E62B48642 </v>
      </c>
      <c r="E105" s="119"/>
      <c r="F105" s="125"/>
      <c r="G105" s="131">
        <f>IF(cta=1,IF(Menu!H111&lt;&gt;"",Menu!H111,""),"")</f>
        <v>88</v>
      </c>
      <c r="H105" s="126"/>
      <c r="I105" s="3"/>
      <c r="J105" s="3"/>
      <c r="K105" s="3"/>
      <c r="L105" s="3"/>
    </row>
    <row r="106" spans="1:12" ht="15">
      <c r="A106" s="116" t="str">
        <f>IF(cta=1,IF(Menu!B112&lt;&gt;"",Menu!B112,""),"")</f>
        <v>101001000</v>
      </c>
      <c r="B106" s="117">
        <f>IF(cta=1,IF(Menu!C112&lt;&gt;"",Menu!C112,""),"")</f>
      </c>
      <c r="C106" s="117">
        <f>IF(cta=1,IF(Menu!D112&lt;&gt;"",Menu!D112,""),"")</f>
      </c>
      <c r="D106" s="118" t="str">
        <f>IF(cta=1,IF(Menu!E112&lt;&gt;"",Menu!E112,""),"")</f>
        <v>70127F83-8BB6-B788-1763-910E62B48642 </v>
      </c>
      <c r="E106" s="119"/>
      <c r="F106" s="125"/>
      <c r="G106" s="131">
        <f>IF(cta=1,IF(Menu!H112&lt;&gt;"",Menu!H112,""),"")</f>
        <v>89</v>
      </c>
      <c r="H106" s="126"/>
      <c r="I106" s="3"/>
      <c r="J106" s="3"/>
      <c r="K106" s="3"/>
      <c r="L106" s="3"/>
    </row>
    <row r="107" spans="1:12" ht="15">
      <c r="A107" s="116" t="str">
        <f>IF(cta=1,IF(Menu!B113&lt;&gt;"",Menu!B113,""),"")</f>
        <v>101001000</v>
      </c>
      <c r="B107" s="117">
        <f>IF(cta=1,IF(Menu!C113&lt;&gt;"",Menu!C113,""),"")</f>
      </c>
      <c r="C107" s="117">
        <f>IF(cta=1,IF(Menu!D113&lt;&gt;"",Menu!D113,""),"")</f>
      </c>
      <c r="D107" s="118" t="str">
        <f>IF(cta=1,IF(Menu!E113&lt;&gt;"",Menu!E113,""),"")</f>
        <v>70127F83-8BB6-B788-1763-910E62B48642 </v>
      </c>
      <c r="E107" s="119"/>
      <c r="F107" s="125"/>
      <c r="G107" s="131">
        <f>IF(cta=1,IF(Menu!H113&lt;&gt;"",Menu!H113,""),"")</f>
        <v>90</v>
      </c>
      <c r="H107" s="126"/>
      <c r="I107" s="3"/>
      <c r="J107" s="3"/>
      <c r="K107" s="3"/>
      <c r="L107" s="3"/>
    </row>
    <row r="108" spans="1:12" ht="15">
      <c r="A108" s="116" t="str">
        <f>IF(cta=1,IF(Menu!B114&lt;&gt;"",Menu!B114,""),"")</f>
        <v>101001000</v>
      </c>
      <c r="B108" s="117">
        <f>IF(cta=1,IF(Menu!C114&lt;&gt;"",Menu!C114,""),"")</f>
      </c>
      <c r="C108" s="117">
        <f>IF(cta=1,IF(Menu!D114&lt;&gt;"",Menu!D114,""),"")</f>
      </c>
      <c r="D108" s="118" t="str">
        <f>IF(cta=1,IF(Menu!E114&lt;&gt;"",Menu!E114,""),"")</f>
        <v>70127F83-8BB6-B788-1763-910E62B48642 </v>
      </c>
      <c r="E108" s="119"/>
      <c r="F108" s="125"/>
      <c r="G108" s="131">
        <f>IF(cta=1,IF(Menu!H114&lt;&gt;"",Menu!H114,""),"")</f>
        <v>91</v>
      </c>
      <c r="H108" s="126"/>
      <c r="I108" s="3"/>
      <c r="J108" s="3"/>
      <c r="K108" s="3"/>
      <c r="L108" s="3"/>
    </row>
    <row r="109" spans="1:12" ht="15">
      <c r="A109" s="116" t="str">
        <f>IF(cta=1,IF(Menu!B115&lt;&gt;"",Menu!B115,""),"")</f>
        <v>101001000</v>
      </c>
      <c r="B109" s="117">
        <f>IF(cta=1,IF(Menu!C115&lt;&gt;"",Menu!C115,""),"")</f>
      </c>
      <c r="C109" s="117">
        <f>IF(cta=1,IF(Menu!D115&lt;&gt;"",Menu!D115,""),"")</f>
      </c>
      <c r="D109" s="118" t="str">
        <f>IF(cta=1,IF(Menu!E115&lt;&gt;"",Menu!E115,""),"")</f>
        <v>70127F83-8BB6-B788-1763-910E62B48642 </v>
      </c>
      <c r="E109" s="119"/>
      <c r="F109" s="125"/>
      <c r="G109" s="131">
        <f>IF(cta=1,IF(Menu!H115&lt;&gt;"",Menu!H115,""),"")</f>
        <v>92</v>
      </c>
      <c r="H109" s="126"/>
      <c r="I109" s="3"/>
      <c r="J109" s="3"/>
      <c r="K109" s="3"/>
      <c r="L109" s="3"/>
    </row>
    <row r="110" spans="1:12" ht="15">
      <c r="A110" s="116" t="str">
        <f>IF(cta=1,IF(Menu!B116&lt;&gt;"",Menu!B116,""),"")</f>
        <v>101001000</v>
      </c>
      <c r="B110" s="117">
        <f>IF(cta=1,IF(Menu!C116&lt;&gt;"",Menu!C116,""),"")</f>
      </c>
      <c r="C110" s="117">
        <f>IF(cta=1,IF(Menu!D116&lt;&gt;"",Menu!D116,""),"")</f>
      </c>
      <c r="D110" s="118" t="str">
        <f>IF(cta=1,IF(Menu!E116&lt;&gt;"",Menu!E116,""),"")</f>
        <v>70127F83-8BB6-B788-1763-910E62B48642 </v>
      </c>
      <c r="E110" s="119"/>
      <c r="F110" s="125"/>
      <c r="G110" s="131">
        <f>IF(cta=1,IF(Menu!H116&lt;&gt;"",Menu!H116,""),"")</f>
        <v>93</v>
      </c>
      <c r="H110" s="126"/>
      <c r="I110" s="3"/>
      <c r="J110" s="3"/>
      <c r="K110" s="3"/>
      <c r="L110" s="3"/>
    </row>
    <row r="111" spans="1:12" ht="15">
      <c r="A111" s="116" t="str">
        <f>IF(cta=1,IF(Menu!B117&lt;&gt;"",Menu!B117,""),"")</f>
        <v>101001000</v>
      </c>
      <c r="B111" s="117">
        <f>IF(cta=1,IF(Menu!C117&lt;&gt;"",Menu!C117,""),"")</f>
      </c>
      <c r="C111" s="117">
        <f>IF(cta=1,IF(Menu!D117&lt;&gt;"",Menu!D117,""),"")</f>
      </c>
      <c r="D111" s="118" t="str">
        <f>IF(cta=1,IF(Menu!E117&lt;&gt;"",Menu!E117,""),"")</f>
        <v>70127F83-8BB6-B788-1763-910E62B48642 </v>
      </c>
      <c r="E111" s="119"/>
      <c r="F111" s="125"/>
      <c r="G111" s="131">
        <f>IF(cta=1,IF(Menu!H117&lt;&gt;"",Menu!H117,""),"")</f>
        <v>94</v>
      </c>
      <c r="H111" s="126"/>
      <c r="I111" s="3"/>
      <c r="J111" s="3"/>
      <c r="K111" s="3"/>
      <c r="L111" s="3"/>
    </row>
    <row r="112" spans="1:12" ht="15">
      <c r="A112" s="116" t="str">
        <f>IF(cta=1,IF(Menu!B118&lt;&gt;"",Menu!B118,""),"")</f>
        <v>101001000</v>
      </c>
      <c r="B112" s="117">
        <f>IF(cta=1,IF(Menu!C118&lt;&gt;"",Menu!C118,""),"")</f>
      </c>
      <c r="C112" s="117">
        <f>IF(cta=1,IF(Menu!D118&lt;&gt;"",Menu!D118,""),"")</f>
      </c>
      <c r="D112" s="118" t="str">
        <f>IF(cta=1,IF(Menu!E118&lt;&gt;"",Menu!E118,""),"")</f>
        <v>70127F83-8BB6-B788-1763-910E62B48642 </v>
      </c>
      <c r="E112" s="119"/>
      <c r="F112" s="125"/>
      <c r="G112" s="131">
        <f>IF(cta=1,IF(Menu!H118&lt;&gt;"",Menu!H118,""),"")</f>
        <v>95</v>
      </c>
      <c r="H112" s="126"/>
      <c r="I112" s="3"/>
      <c r="J112" s="3"/>
      <c r="K112" s="3"/>
      <c r="L112" s="3"/>
    </row>
    <row r="113" spans="1:12" ht="15">
      <c r="A113" s="116" t="str">
        <f>IF(cta=1,IF(Menu!B119&lt;&gt;"",Menu!B119,""),"")</f>
        <v>101001000</v>
      </c>
      <c r="B113" s="117">
        <f>IF(cta=1,IF(Menu!C119&lt;&gt;"",Menu!C119,""),"")</f>
      </c>
      <c r="C113" s="117">
        <f>IF(cta=1,IF(Menu!D119&lt;&gt;"",Menu!D119,""),"")</f>
      </c>
      <c r="D113" s="118" t="str">
        <f>IF(cta=1,IF(Menu!E119&lt;&gt;"",Menu!E119,""),"")</f>
        <v>70127F83-8BB6-B788-1763-910E62B48642 </v>
      </c>
      <c r="E113" s="119"/>
      <c r="F113" s="125"/>
      <c r="G113" s="131">
        <f>IF(cta=1,IF(Menu!H119&lt;&gt;"",Menu!H119,""),"")</f>
        <v>96</v>
      </c>
      <c r="H113" s="126"/>
      <c r="I113" s="3"/>
      <c r="J113" s="3"/>
      <c r="K113" s="3"/>
      <c r="L113" s="3"/>
    </row>
    <row r="114" spans="1:12" ht="15">
      <c r="A114" s="116" t="str">
        <f>IF(cta=1,IF(Menu!B120&lt;&gt;"",Menu!B120,""),"")</f>
        <v>101001000</v>
      </c>
      <c r="B114" s="117">
        <f>IF(cta=1,IF(Menu!C120&lt;&gt;"",Menu!C120,""),"")</f>
      </c>
      <c r="C114" s="117">
        <f>IF(cta=1,IF(Menu!D120&lt;&gt;"",Menu!D120,""),"")</f>
      </c>
      <c r="D114" s="118" t="str">
        <f>IF(cta=1,IF(Menu!E120&lt;&gt;"",Menu!E120,""),"")</f>
        <v>70127F83-8BB6-B788-1763-910E62B48642 </v>
      </c>
      <c r="E114" s="119"/>
      <c r="F114" s="125"/>
      <c r="G114" s="131">
        <f>IF(cta=1,IF(Menu!H120&lt;&gt;"",Menu!H120,""),"")</f>
        <v>97</v>
      </c>
      <c r="H114" s="126"/>
      <c r="I114" s="3"/>
      <c r="J114" s="3"/>
      <c r="K114" s="3"/>
      <c r="L114" s="3"/>
    </row>
    <row r="115" spans="1:12" ht="15">
      <c r="A115" s="116" t="str">
        <f>IF(cta=1,IF(Menu!B121&lt;&gt;"",Menu!B121,""),"")</f>
        <v>101001000</v>
      </c>
      <c r="B115" s="117">
        <f>IF(cta=1,IF(Menu!C121&lt;&gt;"",Menu!C121,""),"")</f>
      </c>
      <c r="C115" s="117">
        <f>IF(cta=1,IF(Menu!D121&lt;&gt;"",Menu!D121,""),"")</f>
      </c>
      <c r="D115" s="118" t="str">
        <f>IF(cta=1,IF(Menu!E121&lt;&gt;"",Menu!E121,""),"")</f>
        <v>70127F83-8BB6-B788-1763-910E62B48642 </v>
      </c>
      <c r="E115" s="119"/>
      <c r="F115" s="125"/>
      <c r="G115" s="131">
        <f>IF(cta=1,IF(Menu!H121&lt;&gt;"",Menu!H121,""),"")</f>
        <v>98</v>
      </c>
      <c r="H115" s="126"/>
      <c r="I115" s="3"/>
      <c r="J115" s="3"/>
      <c r="K115" s="3"/>
      <c r="L115" s="3"/>
    </row>
    <row r="116" spans="1:12" ht="15">
      <c r="A116" s="116" t="str">
        <f>IF(cta=1,IF(Menu!B122&lt;&gt;"",Menu!B122,""),"")</f>
        <v>101001000</v>
      </c>
      <c r="B116" s="117">
        <f>IF(cta=1,IF(Menu!C122&lt;&gt;"",Menu!C122,""),"")</f>
      </c>
      <c r="C116" s="117">
        <f>IF(cta=1,IF(Menu!D122&lt;&gt;"",Menu!D122,""),"")</f>
      </c>
      <c r="D116" s="118" t="str">
        <f>IF(cta=1,IF(Menu!E122&lt;&gt;"",Menu!E122,""),"")</f>
        <v>70127F83-8BB6-B788-1763-910E62B48642 </v>
      </c>
      <c r="E116" s="119"/>
      <c r="F116" s="125"/>
      <c r="G116" s="131">
        <f>IF(cta=1,IF(Menu!H122&lt;&gt;"",Menu!H122,""),"")</f>
        <v>99</v>
      </c>
      <c r="H116" s="126"/>
      <c r="I116" s="3"/>
      <c r="J116" s="3"/>
      <c r="K116" s="3"/>
      <c r="L116" s="3"/>
    </row>
    <row r="117" spans="1:12" ht="15">
      <c r="A117" s="116" t="str">
        <f>IF(cta=1,IF(Menu!B123&lt;&gt;"",Menu!B123,""),"")</f>
        <v>101001000</v>
      </c>
      <c r="B117" s="117">
        <f>IF(cta=1,IF(Menu!C123&lt;&gt;"",Menu!C123,""),"")</f>
      </c>
      <c r="C117" s="117">
        <f>IF(cta=1,IF(Menu!D123&lt;&gt;"",Menu!D123,""),"")</f>
      </c>
      <c r="D117" s="118" t="str">
        <f>IF(cta=1,IF(Menu!E123&lt;&gt;"",Menu!E123,""),"")</f>
        <v>70127F83-8BB6-B788-1763-910E62B48642 </v>
      </c>
      <c r="E117" s="119"/>
      <c r="F117" s="125"/>
      <c r="G117" s="131">
        <f>IF(cta=1,IF(Menu!H123&lt;&gt;"",Menu!H123,""),"")</f>
      </c>
      <c r="H117" s="126"/>
      <c r="I117" s="3"/>
      <c r="J117" s="3"/>
      <c r="K117" s="3"/>
      <c r="L117" s="3"/>
    </row>
    <row r="118" spans="1:12" ht="15">
      <c r="A118" s="116">
        <f>IF(cta=1,IF(Menu!B124&lt;&gt;"",Menu!B124,""),"")</f>
      </c>
      <c r="B118" s="117">
        <f>IF(cta=1,IF(Menu!C124&lt;&gt;"",Menu!C124,""),"")</f>
      </c>
      <c r="C118" s="117">
        <f>IF(cta=1,IF(Menu!D124&lt;&gt;"",Menu!D124,""),"")</f>
      </c>
      <c r="D118" s="118">
        <f>IF(cta=1,IF(Menu!E124&lt;&gt;"",Menu!E124,""),"")</f>
      </c>
      <c r="E118" s="119"/>
      <c r="F118" s="125"/>
      <c r="G118" s="131"/>
      <c r="H118" s="126"/>
      <c r="I118" s="3"/>
      <c r="J118" s="3"/>
      <c r="K118" s="3"/>
      <c r="L118" s="3"/>
    </row>
    <row r="119" spans="1:12" ht="18.75" customHeight="1">
      <c r="A119" s="143"/>
      <c r="B119" s="125"/>
      <c r="C119" s="125"/>
      <c r="D119" s="125"/>
      <c r="E119" s="120"/>
      <c r="F119" s="123"/>
      <c r="G119" s="140">
        <f>IF(cta=1,SUM(G18:G118),"")</f>
        <v>15544</v>
      </c>
      <c r="H119" s="141">
        <f>IF(cta=1,SUM(H18:H118),"")</f>
        <v>10600</v>
      </c>
      <c r="I119" s="36"/>
      <c r="J119" s="3"/>
      <c r="K119" s="3"/>
      <c r="L119" s="3"/>
    </row>
    <row r="120" spans="1:12" ht="18.75" customHeight="1">
      <c r="A120" s="144"/>
      <c r="B120" s="127"/>
      <c r="C120" s="127"/>
      <c r="D120" s="127"/>
      <c r="E120" s="128"/>
      <c r="F120" s="128"/>
      <c r="G120" s="132"/>
      <c r="H120" s="129"/>
      <c r="I120" s="3"/>
      <c r="J120" s="3"/>
      <c r="K120" s="3"/>
      <c r="L120" s="3"/>
    </row>
    <row r="121" spans="1:12" ht="15.75" customHeight="1">
      <c r="A121" s="142"/>
      <c r="B121" s="133" t="s">
        <v>2636</v>
      </c>
      <c r="C121" s="133"/>
      <c r="D121" s="115"/>
      <c r="E121" s="137"/>
      <c r="F121" s="133"/>
      <c r="G121" s="133"/>
      <c r="H121" s="115"/>
      <c r="I121" s="3"/>
      <c r="J121" s="3"/>
      <c r="K121" s="3"/>
      <c r="L121" s="3"/>
    </row>
    <row r="122" spans="1:12" ht="13.5" customHeight="1">
      <c r="A122" s="143"/>
      <c r="B122" s="120"/>
      <c r="C122" s="120"/>
      <c r="D122" s="136"/>
      <c r="E122" s="138"/>
      <c r="F122" s="120"/>
      <c r="G122" s="125"/>
      <c r="H122" s="145"/>
      <c r="I122" s="3"/>
      <c r="J122" s="3"/>
      <c r="K122" s="3"/>
      <c r="L122" s="3"/>
    </row>
    <row r="123" spans="1:12" ht="18" customHeight="1">
      <c r="A123" s="144"/>
      <c r="B123" s="127"/>
      <c r="C123" s="127"/>
      <c r="D123" s="135"/>
      <c r="E123" s="139" t="str">
        <f>IF(cta=1,"                G ","")</f>
        <v>                G </v>
      </c>
      <c r="F123" s="134"/>
      <c r="G123" s="127" t="str">
        <f>IF(cta=1,"G","")</f>
        <v>G</v>
      </c>
      <c r="H123" s="135"/>
      <c r="I123" s="3"/>
      <c r="J123" s="3"/>
      <c r="K123" s="3"/>
      <c r="L123" s="3"/>
    </row>
    <row r="124" spans="2:12" ht="15">
      <c r="B124" s="43"/>
      <c r="C124" s="43"/>
      <c r="D124" s="44"/>
      <c r="E124" s="36"/>
      <c r="F124" s="36"/>
      <c r="G124" s="36"/>
      <c r="H124" s="43"/>
      <c r="I124" s="3"/>
      <c r="J124" s="3"/>
      <c r="K124" s="3"/>
      <c r="L124" s="3"/>
    </row>
    <row r="125" spans="2:12" ht="15">
      <c r="B125" s="43"/>
      <c r="C125" s="43"/>
      <c r="D125" s="44"/>
      <c r="E125" s="36"/>
      <c r="F125" s="36"/>
      <c r="G125" s="36"/>
      <c r="H125" s="43"/>
      <c r="I125" s="3"/>
      <c r="J125" s="3"/>
      <c r="K125" s="3"/>
      <c r="L125" s="3"/>
    </row>
    <row r="126" spans="2:12" ht="15">
      <c r="B126" s="43"/>
      <c r="C126" s="43"/>
      <c r="D126" s="44"/>
      <c r="E126" s="36"/>
      <c r="F126" s="36"/>
      <c r="G126" s="36"/>
      <c r="H126" s="43"/>
      <c r="I126" s="3"/>
      <c r="J126" s="3"/>
      <c r="K126" s="3"/>
      <c r="L126" s="3"/>
    </row>
    <row r="127" spans="2:8" ht="15">
      <c r="B127" s="43"/>
      <c r="C127" s="43"/>
      <c r="D127" s="44"/>
      <c r="E127" s="36"/>
      <c r="F127" s="36"/>
      <c r="G127" s="36"/>
      <c r="H127" s="43"/>
    </row>
    <row r="128" spans="2:8" ht="15">
      <c r="B128" s="43"/>
      <c r="C128" s="43"/>
      <c r="D128" s="44"/>
      <c r="E128" s="36"/>
      <c r="F128" s="36"/>
      <c r="G128" s="36"/>
      <c r="H128" s="43"/>
    </row>
    <row r="129" spans="2:8" ht="15">
      <c r="B129" s="43"/>
      <c r="C129" s="43"/>
      <c r="D129" s="44"/>
      <c r="E129" s="36"/>
      <c r="F129" s="36"/>
      <c r="G129" s="36"/>
      <c r="H129" s="43"/>
    </row>
    <row r="130" spans="2:8" ht="15">
      <c r="B130" s="43"/>
      <c r="C130" s="43"/>
      <c r="D130" s="44"/>
      <c r="E130" s="36"/>
      <c r="F130" s="36"/>
      <c r="G130" s="36"/>
      <c r="H130" s="43"/>
    </row>
    <row r="131" spans="2:8" ht="15">
      <c r="B131" s="43"/>
      <c r="C131" s="43"/>
      <c r="D131" s="44"/>
      <c r="E131" s="36"/>
      <c r="F131" s="36"/>
      <c r="G131" s="36"/>
      <c r="H131" s="43"/>
    </row>
    <row r="132" spans="2:8" ht="15">
      <c r="B132" s="43"/>
      <c r="C132" s="43"/>
      <c r="D132" s="44"/>
      <c r="E132" s="36"/>
      <c r="F132" s="36"/>
      <c r="G132" s="36"/>
      <c r="H132" s="43"/>
    </row>
    <row r="133" spans="2:8" ht="15">
      <c r="B133" s="43"/>
      <c r="C133" s="43"/>
      <c r="D133" s="44"/>
      <c r="E133" s="36"/>
      <c r="F133" s="36"/>
      <c r="G133" s="36"/>
      <c r="H133" s="43"/>
    </row>
    <row r="134" spans="2:8" ht="15">
      <c r="B134" s="43"/>
      <c r="C134" s="43"/>
      <c r="D134" s="44"/>
      <c r="E134" s="36"/>
      <c r="F134" s="36"/>
      <c r="G134" s="36"/>
      <c r="H134" s="43"/>
    </row>
    <row r="135" spans="2:8" ht="15">
      <c r="B135" s="43"/>
      <c r="C135" s="43"/>
      <c r="D135" s="44"/>
      <c r="E135" s="36"/>
      <c r="F135" s="36"/>
      <c r="G135" s="36"/>
      <c r="H135" s="43"/>
    </row>
    <row r="136" spans="2:8" ht="15">
      <c r="B136" s="43"/>
      <c r="C136" s="43"/>
      <c r="D136" s="44"/>
      <c r="E136" s="36"/>
      <c r="F136" s="36"/>
      <c r="G136" s="36"/>
      <c r="H136" s="43"/>
    </row>
    <row r="137" spans="2:8" ht="15">
      <c r="B137" s="43"/>
      <c r="C137" s="43"/>
      <c r="D137" s="44"/>
      <c r="E137" s="36"/>
      <c r="F137" s="36"/>
      <c r="G137" s="36"/>
      <c r="H137" s="43"/>
    </row>
    <row r="138" spans="2:8" ht="15">
      <c r="B138" s="43"/>
      <c r="C138" s="43"/>
      <c r="D138" s="44"/>
      <c r="E138" s="36"/>
      <c r="F138" s="36"/>
      <c r="G138" s="36"/>
      <c r="H138" s="43"/>
    </row>
    <row r="139" spans="2:8" ht="15">
      <c r="B139" s="43"/>
      <c r="C139" s="43"/>
      <c r="D139" s="44"/>
      <c r="E139" s="36"/>
      <c r="F139" s="36"/>
      <c r="G139" s="36"/>
      <c r="H139" s="43"/>
    </row>
    <row r="140" spans="2:8" ht="15">
      <c r="B140" s="43"/>
      <c r="C140" s="43"/>
      <c r="D140" s="44"/>
      <c r="E140" s="36"/>
      <c r="F140" s="36"/>
      <c r="G140" s="36"/>
      <c r="H140" s="43"/>
    </row>
    <row r="141" spans="2:8" ht="15">
      <c r="B141" s="43"/>
      <c r="C141" s="43"/>
      <c r="D141" s="44"/>
      <c r="E141" s="36"/>
      <c r="F141" s="36"/>
      <c r="G141" s="36"/>
      <c r="H141" s="43"/>
    </row>
    <row r="142" spans="2:8" ht="15">
      <c r="B142" s="43"/>
      <c r="C142" s="43"/>
      <c r="D142" s="44"/>
      <c r="E142" s="36"/>
      <c r="F142" s="36"/>
      <c r="G142" s="36"/>
      <c r="H142" s="43"/>
    </row>
    <row r="143" spans="2:8" ht="15">
      <c r="B143" s="43"/>
      <c r="C143" s="43"/>
      <c r="D143" s="44"/>
      <c r="E143" s="36"/>
      <c r="F143" s="36"/>
      <c r="G143" s="36"/>
      <c r="H143" s="43"/>
    </row>
    <row r="144" spans="2:8" ht="15">
      <c r="B144" s="43"/>
      <c r="C144" s="43"/>
      <c r="D144" s="44"/>
      <c r="E144" s="36"/>
      <c r="F144" s="36"/>
      <c r="G144" s="36"/>
      <c r="H144" s="43"/>
    </row>
    <row r="145" spans="2:8" ht="15">
      <c r="B145" s="43"/>
      <c r="C145" s="43"/>
      <c r="D145" s="44"/>
      <c r="E145" s="36"/>
      <c r="F145" s="36"/>
      <c r="G145" s="36"/>
      <c r="H145" s="43"/>
    </row>
    <row r="146" spans="2:8" ht="15">
      <c r="B146" s="43"/>
      <c r="C146" s="43"/>
      <c r="D146" s="44"/>
      <c r="E146" s="36"/>
      <c r="F146" s="36"/>
      <c r="G146" s="36"/>
      <c r="H146" s="43"/>
    </row>
    <row r="147" spans="2:8" ht="15">
      <c r="B147" s="43"/>
      <c r="C147" s="43"/>
      <c r="D147" s="44"/>
      <c r="E147" s="36"/>
      <c r="F147" s="36"/>
      <c r="G147" s="36"/>
      <c r="H147" s="43"/>
    </row>
    <row r="148" spans="2:8" ht="15">
      <c r="B148" s="43"/>
      <c r="C148" s="43"/>
      <c r="D148" s="44"/>
      <c r="E148" s="36"/>
      <c r="F148" s="36"/>
      <c r="G148" s="36"/>
      <c r="H148" s="43"/>
    </row>
    <row r="149" spans="2:8" ht="15">
      <c r="B149" s="43"/>
      <c r="C149" s="43"/>
      <c r="D149" s="44"/>
      <c r="E149" s="36"/>
      <c r="F149" s="36"/>
      <c r="G149" s="36"/>
      <c r="H149" s="43"/>
    </row>
    <row r="150" spans="2:8" ht="15">
      <c r="B150" s="43"/>
      <c r="C150" s="43"/>
      <c r="D150" s="44"/>
      <c r="E150" s="36"/>
      <c r="F150" s="36"/>
      <c r="G150" s="36"/>
      <c r="H150" s="43"/>
    </row>
    <row r="151" spans="2:8" ht="15">
      <c r="B151" s="43"/>
      <c r="C151" s="43"/>
      <c r="D151" s="44"/>
      <c r="E151" s="36"/>
      <c r="F151" s="36"/>
      <c r="G151" s="36"/>
      <c r="H151" s="43"/>
    </row>
    <row r="152" spans="2:8" ht="15">
      <c r="B152" s="43"/>
      <c r="C152" s="43"/>
      <c r="D152" s="44"/>
      <c r="E152" s="36"/>
      <c r="F152" s="36"/>
      <c r="G152" s="36"/>
      <c r="H152" s="43"/>
    </row>
    <row r="153" spans="2:8" ht="15">
      <c r="B153" s="43"/>
      <c r="C153" s="43"/>
      <c r="D153" s="44"/>
      <c r="E153" s="36"/>
      <c r="F153" s="36"/>
      <c r="G153" s="36"/>
      <c r="H153" s="43"/>
    </row>
    <row r="154" spans="2:8" ht="15">
      <c r="B154" s="43"/>
      <c r="C154" s="43"/>
      <c r="D154" s="44"/>
      <c r="E154" s="36"/>
      <c r="F154" s="36"/>
      <c r="G154" s="36"/>
      <c r="H154" s="43"/>
    </row>
    <row r="155" spans="2:8" ht="15">
      <c r="B155" s="43"/>
      <c r="C155" s="43"/>
      <c r="D155" s="44"/>
      <c r="E155" s="36"/>
      <c r="F155" s="36"/>
      <c r="G155" s="36"/>
      <c r="H155" s="43"/>
    </row>
    <row r="156" spans="2:8" ht="17.25">
      <c r="B156" s="30"/>
      <c r="C156" s="30"/>
      <c r="D156" s="32"/>
      <c r="E156" s="31"/>
      <c r="F156" s="31"/>
      <c r="G156" s="31"/>
      <c r="H156" s="30"/>
    </row>
    <row r="157" spans="2:8" ht="17.25">
      <c r="B157" s="30"/>
      <c r="C157" s="30"/>
      <c r="D157" s="32"/>
      <c r="E157" s="31"/>
      <c r="F157" s="31"/>
      <c r="G157" s="31"/>
      <c r="H157" s="30"/>
    </row>
    <row r="158" spans="2:8" ht="17.25">
      <c r="B158" s="30"/>
      <c r="C158" s="30"/>
      <c r="D158" s="32"/>
      <c r="E158" s="31"/>
      <c r="F158" s="31"/>
      <c r="G158" s="31"/>
      <c r="H158" s="30"/>
    </row>
    <row r="159" spans="2:8" ht="17.25">
      <c r="B159" s="30"/>
      <c r="C159" s="30"/>
      <c r="D159" s="32"/>
      <c r="E159" s="31"/>
      <c r="F159" s="31"/>
      <c r="G159" s="31"/>
      <c r="H159" s="30"/>
    </row>
    <row r="160" spans="2:8" ht="17.25">
      <c r="B160" s="30"/>
      <c r="C160" s="30"/>
      <c r="D160" s="32"/>
      <c r="E160" s="30"/>
      <c r="F160" s="30"/>
      <c r="G160" s="30"/>
      <c r="H160" s="30"/>
    </row>
    <row r="161" spans="2:8" ht="17.25">
      <c r="B161" s="30"/>
      <c r="C161" s="30"/>
      <c r="D161" s="32"/>
      <c r="E161" s="30"/>
      <c r="F161" s="30"/>
      <c r="G161" s="30"/>
      <c r="H161" s="30"/>
    </row>
    <row r="162" spans="2:8" ht="17.25">
      <c r="B162" s="30"/>
      <c r="C162" s="30"/>
      <c r="D162" s="32"/>
      <c r="E162" s="33"/>
      <c r="F162" s="33"/>
      <c r="G162" s="33"/>
      <c r="H162" s="30"/>
    </row>
    <row r="163" spans="2:8" ht="17.25">
      <c r="B163" s="30"/>
      <c r="C163" s="30"/>
      <c r="D163" s="32"/>
      <c r="E163" s="30"/>
      <c r="F163" s="30"/>
      <c r="G163" s="30"/>
      <c r="H163" s="30"/>
    </row>
    <row r="164" spans="2:8" ht="17.25">
      <c r="B164" s="30"/>
      <c r="C164" s="30"/>
      <c r="D164" s="32"/>
      <c r="E164" s="30"/>
      <c r="F164" s="30"/>
      <c r="G164" s="30"/>
      <c r="H164" s="30"/>
    </row>
    <row r="165" spans="2:8" ht="15">
      <c r="B165" s="10"/>
      <c r="C165" s="10"/>
      <c r="D165" s="146"/>
      <c r="E165" s="10"/>
      <c r="F165" s="10"/>
      <c r="G165" s="10"/>
      <c r="H165" s="10"/>
    </row>
    <row r="166" spans="2:8" ht="15">
      <c r="B166" s="10"/>
      <c r="C166" s="10"/>
      <c r="D166" s="146"/>
      <c r="E166" s="10"/>
      <c r="F166" s="10"/>
      <c r="G166" s="10"/>
      <c r="H166" s="10"/>
    </row>
    <row r="167" spans="2:8" ht="15">
      <c r="B167" s="10"/>
      <c r="C167" s="10"/>
      <c r="D167" s="146"/>
      <c r="E167" s="10"/>
      <c r="F167" s="10"/>
      <c r="G167" s="10"/>
      <c r="H167" s="10"/>
    </row>
    <row r="168" spans="2:8" ht="15">
      <c r="B168" s="10"/>
      <c r="C168" s="10"/>
      <c r="D168" s="146"/>
      <c r="E168" s="10"/>
      <c r="F168" s="10"/>
      <c r="G168" s="10"/>
      <c r="H168" s="10"/>
    </row>
    <row r="169" spans="2:8" ht="15">
      <c r="B169" s="10"/>
      <c r="C169" s="10"/>
      <c r="D169" s="10"/>
      <c r="E169" s="10"/>
      <c r="F169" s="10"/>
      <c r="G169" s="10"/>
      <c r="H169" s="10"/>
    </row>
    <row r="170" spans="2:8" ht="15">
      <c r="B170" s="10"/>
      <c r="C170" s="10"/>
      <c r="D170" s="10"/>
      <c r="E170" s="10"/>
      <c r="F170" s="10"/>
      <c r="G170" s="10"/>
      <c r="H170" s="10"/>
    </row>
    <row r="171" spans="2:8" ht="15">
      <c r="B171" s="10"/>
      <c r="C171" s="10"/>
      <c r="D171" s="10"/>
      <c r="E171" s="10"/>
      <c r="F171" s="10"/>
      <c r="G171" s="10"/>
      <c r="H171" s="10"/>
    </row>
    <row r="172" spans="2:8" ht="15">
      <c r="B172" s="10"/>
      <c r="C172" s="10"/>
      <c r="D172" s="10"/>
      <c r="E172" s="10"/>
      <c r="F172" s="10"/>
      <c r="G172" s="10"/>
      <c r="H172" s="10"/>
    </row>
    <row r="173" spans="2:8" ht="15">
      <c r="B173" s="10"/>
      <c r="C173" s="10"/>
      <c r="D173" s="10"/>
      <c r="E173" s="10"/>
      <c r="F173" s="10"/>
      <c r="G173" s="10"/>
      <c r="H173" s="10"/>
    </row>
    <row r="174" spans="2:8" ht="15">
      <c r="B174" s="10"/>
      <c r="C174" s="10"/>
      <c r="D174" s="10"/>
      <c r="E174" s="10"/>
      <c r="F174" s="10"/>
      <c r="G174" s="10"/>
      <c r="H174" s="10"/>
    </row>
    <row r="175" spans="2:8" ht="15">
      <c r="B175" s="10"/>
      <c r="C175" s="10"/>
      <c r="D175" s="10"/>
      <c r="E175" s="10"/>
      <c r="F175" s="10"/>
      <c r="G175" s="10"/>
      <c r="H175" s="10"/>
    </row>
    <row r="176" spans="2:8" ht="15">
      <c r="B176" s="10"/>
      <c r="C176" s="10"/>
      <c r="D176" s="10"/>
      <c r="E176" s="10"/>
      <c r="F176" s="10"/>
      <c r="G176" s="10"/>
      <c r="H176" s="10"/>
    </row>
    <row r="177" spans="2:8" ht="15">
      <c r="B177" s="10"/>
      <c r="C177" s="10"/>
      <c r="D177" s="10"/>
      <c r="E177" s="10"/>
      <c r="F177" s="10"/>
      <c r="G177" s="10"/>
      <c r="H177" s="10"/>
    </row>
    <row r="178" spans="2:8" ht="15">
      <c r="B178" s="10"/>
      <c r="C178" s="10"/>
      <c r="D178" s="10"/>
      <c r="E178" s="10"/>
      <c r="F178" s="10"/>
      <c r="G178" s="10"/>
      <c r="H178" s="10"/>
    </row>
    <row r="179" spans="2:8" ht="15">
      <c r="B179" s="10"/>
      <c r="C179" s="10"/>
      <c r="D179" s="10"/>
      <c r="E179" s="10"/>
      <c r="F179" s="10"/>
      <c r="G179" s="10"/>
      <c r="H179" s="10"/>
    </row>
    <row r="180" spans="2:8" ht="15">
      <c r="B180" s="10"/>
      <c r="C180" s="10"/>
      <c r="D180" s="10"/>
      <c r="E180" s="10"/>
      <c r="F180" s="10"/>
      <c r="G180" s="10"/>
      <c r="H180" s="10"/>
    </row>
    <row r="181" spans="2:8" ht="15">
      <c r="B181" s="10"/>
      <c r="C181" s="10"/>
      <c r="D181" s="10"/>
      <c r="E181" s="10"/>
      <c r="F181" s="10"/>
      <c r="G181" s="10"/>
      <c r="H181" s="10"/>
    </row>
    <row r="182" spans="2:8" ht="15">
      <c r="B182" s="10"/>
      <c r="C182" s="10"/>
      <c r="D182" s="10"/>
      <c r="E182" s="10"/>
      <c r="F182" s="10"/>
      <c r="G182" s="10"/>
      <c r="H182" s="10"/>
    </row>
    <row r="183" spans="2:8" ht="15">
      <c r="B183" s="10"/>
      <c r="C183" s="10"/>
      <c r="D183" s="10"/>
      <c r="E183" s="10"/>
      <c r="F183" s="10"/>
      <c r="G183" s="10"/>
      <c r="H183" s="10"/>
    </row>
    <row r="184" spans="2:8" ht="15">
      <c r="B184" s="10"/>
      <c r="C184" s="10"/>
      <c r="D184" s="10"/>
      <c r="E184" s="10"/>
      <c r="F184" s="10"/>
      <c r="G184" s="10"/>
      <c r="H184" s="10"/>
    </row>
    <row r="185" spans="2:8" ht="15">
      <c r="B185" s="10"/>
      <c r="C185" s="10"/>
      <c r="D185" s="10"/>
      <c r="E185" s="10"/>
      <c r="F185" s="10"/>
      <c r="G185" s="10"/>
      <c r="H185" s="10"/>
    </row>
    <row r="186" spans="2:8" ht="15">
      <c r="B186" s="10"/>
      <c r="C186" s="10"/>
      <c r="D186" s="10"/>
      <c r="E186" s="10"/>
      <c r="F186" s="10"/>
      <c r="G186" s="10"/>
      <c r="H186" s="10"/>
    </row>
    <row r="187" spans="2:8" ht="15">
      <c r="B187" s="10"/>
      <c r="C187" s="10"/>
      <c r="D187" s="10"/>
      <c r="E187" s="10"/>
      <c r="F187" s="10"/>
      <c r="G187" s="10"/>
      <c r="H187" s="10"/>
    </row>
    <row r="188" spans="2:8" ht="15">
      <c r="B188" s="10"/>
      <c r="C188" s="10"/>
      <c r="D188" s="10"/>
      <c r="E188" s="10"/>
      <c r="F188" s="10"/>
      <c r="G188" s="10"/>
      <c r="H188" s="10"/>
    </row>
    <row r="189" spans="2:8" ht="15">
      <c r="B189" s="10"/>
      <c r="C189" s="10"/>
      <c r="D189" s="10"/>
      <c r="E189" s="10"/>
      <c r="F189" s="10"/>
      <c r="G189" s="10"/>
      <c r="H189" s="10"/>
    </row>
    <row r="190" spans="2:8" ht="15">
      <c r="B190" s="10"/>
      <c r="C190" s="10"/>
      <c r="D190" s="10"/>
      <c r="E190" s="10"/>
      <c r="F190" s="10"/>
      <c r="G190" s="10"/>
      <c r="H190" s="10"/>
    </row>
    <row r="191" spans="2:8" ht="15">
      <c r="B191" s="10"/>
      <c r="C191" s="10"/>
      <c r="D191" s="10"/>
      <c r="E191" s="10"/>
      <c r="F191" s="10"/>
      <c r="G191" s="10"/>
      <c r="H191" s="10"/>
    </row>
    <row r="192" spans="2:8" ht="15">
      <c r="B192" s="10"/>
      <c r="C192" s="10"/>
      <c r="D192" s="10"/>
      <c r="E192" s="10"/>
      <c r="F192" s="10"/>
      <c r="G192" s="10"/>
      <c r="H192" s="10"/>
    </row>
    <row r="193" spans="2:8" ht="15">
      <c r="B193" s="10"/>
      <c r="C193" s="10"/>
      <c r="D193" s="10"/>
      <c r="E193" s="10"/>
      <c r="F193" s="10"/>
      <c r="G193" s="10"/>
      <c r="H193" s="10"/>
    </row>
    <row r="194" spans="2:8" ht="15">
      <c r="B194" s="10"/>
      <c r="C194" s="10"/>
      <c r="D194" s="10"/>
      <c r="E194" s="10"/>
      <c r="F194" s="10"/>
      <c r="G194" s="10"/>
      <c r="H194" s="10"/>
    </row>
    <row r="195" spans="2:8" ht="15">
      <c r="B195" s="10"/>
      <c r="C195" s="10"/>
      <c r="D195" s="10"/>
      <c r="E195" s="10"/>
      <c r="F195" s="10"/>
      <c r="G195" s="10"/>
      <c r="H195" s="10"/>
    </row>
    <row r="196" spans="2:8" ht="15">
      <c r="B196" s="10"/>
      <c r="C196" s="10"/>
      <c r="D196" s="10"/>
      <c r="E196" s="10"/>
      <c r="F196" s="10"/>
      <c r="G196" s="10"/>
      <c r="H196" s="10"/>
    </row>
    <row r="197" spans="2:8" ht="15">
      <c r="B197" s="10"/>
      <c r="C197" s="10"/>
      <c r="D197" s="10"/>
      <c r="E197" s="10"/>
      <c r="F197" s="10"/>
      <c r="G197" s="10"/>
      <c r="H197" s="10"/>
    </row>
    <row r="198" spans="2:8" ht="15">
      <c r="B198" s="10"/>
      <c r="C198" s="10"/>
      <c r="D198" s="10"/>
      <c r="E198" s="10"/>
      <c r="F198" s="10"/>
      <c r="G198" s="10"/>
      <c r="H198" s="10"/>
    </row>
    <row r="199" spans="2:8" ht="15">
      <c r="B199" s="10"/>
      <c r="C199" s="10"/>
      <c r="D199" s="10"/>
      <c r="E199" s="10"/>
      <c r="F199" s="10"/>
      <c r="G199" s="10"/>
      <c r="H199" s="10"/>
    </row>
    <row r="200" spans="2:8" ht="15">
      <c r="B200" s="10"/>
      <c r="C200" s="10"/>
      <c r="D200" s="10"/>
      <c r="E200" s="10"/>
      <c r="F200" s="10"/>
      <c r="G200" s="10"/>
      <c r="H200" s="10"/>
    </row>
    <row r="201" spans="2:8" ht="15">
      <c r="B201" s="10"/>
      <c r="C201" s="10"/>
      <c r="D201" s="10"/>
      <c r="E201" s="10"/>
      <c r="F201" s="10"/>
      <c r="G201" s="10"/>
      <c r="H201" s="10"/>
    </row>
    <row r="202" spans="2:8" ht="15">
      <c r="B202" s="10"/>
      <c r="C202" s="10"/>
      <c r="D202" s="10"/>
      <c r="E202" s="10"/>
      <c r="F202" s="10"/>
      <c r="G202" s="10"/>
      <c r="H202" s="10"/>
    </row>
    <row r="203" spans="2:8" ht="15">
      <c r="B203" s="10"/>
      <c r="C203" s="10"/>
      <c r="D203" s="10"/>
      <c r="E203" s="10"/>
      <c r="F203" s="10"/>
      <c r="G203" s="10"/>
      <c r="H203" s="10"/>
    </row>
    <row r="204" spans="2:8" ht="15">
      <c r="B204" s="10"/>
      <c r="C204" s="10"/>
      <c r="D204" s="10"/>
      <c r="E204" s="10"/>
      <c r="F204" s="10"/>
      <c r="G204" s="10"/>
      <c r="H204" s="10"/>
    </row>
    <row r="205" spans="2:8" ht="15">
      <c r="B205" s="10"/>
      <c r="C205" s="10"/>
      <c r="D205" s="10"/>
      <c r="E205" s="10"/>
      <c r="F205" s="10"/>
      <c r="G205" s="10"/>
      <c r="H205" s="10"/>
    </row>
    <row r="206" spans="2:8" ht="15">
      <c r="B206" s="10"/>
      <c r="C206" s="10"/>
      <c r="D206" s="10"/>
      <c r="E206" s="10"/>
      <c r="F206" s="10"/>
      <c r="G206" s="10"/>
      <c r="H206" s="10"/>
    </row>
    <row r="207" spans="2:8" ht="15">
      <c r="B207" s="10"/>
      <c r="C207" s="10"/>
      <c r="D207" s="10"/>
      <c r="E207" s="10"/>
      <c r="F207" s="10"/>
      <c r="G207" s="10"/>
      <c r="H207" s="10"/>
    </row>
    <row r="208" spans="2:8" ht="15">
      <c r="B208" s="10"/>
      <c r="C208" s="10"/>
      <c r="D208" s="10"/>
      <c r="E208" s="10"/>
      <c r="F208" s="10"/>
      <c r="G208" s="10"/>
      <c r="H208" s="10"/>
    </row>
    <row r="209" spans="2:8" ht="15">
      <c r="B209" s="10"/>
      <c r="C209" s="10"/>
      <c r="D209" s="10"/>
      <c r="E209" s="10"/>
      <c r="F209" s="10"/>
      <c r="G209" s="10"/>
      <c r="H209" s="10"/>
    </row>
    <row r="210" spans="2:8" ht="15">
      <c r="B210" s="10"/>
      <c r="C210" s="10"/>
      <c r="D210" s="10"/>
      <c r="E210" s="10"/>
      <c r="F210" s="10"/>
      <c r="G210" s="10"/>
      <c r="H210" s="10"/>
    </row>
    <row r="211" spans="2:8" ht="15">
      <c r="B211" s="10"/>
      <c r="C211" s="10"/>
      <c r="D211" s="10"/>
      <c r="E211" s="10"/>
      <c r="F211" s="10"/>
      <c r="G211" s="10"/>
      <c r="H211" s="10"/>
    </row>
    <row r="212" spans="2:8" ht="15">
      <c r="B212" s="10"/>
      <c r="C212" s="10"/>
      <c r="D212" s="10"/>
      <c r="E212" s="10"/>
      <c r="F212" s="10"/>
      <c r="G212" s="10"/>
      <c r="H212" s="10"/>
    </row>
    <row r="213" spans="2:8" ht="15">
      <c r="B213" s="10"/>
      <c r="C213" s="10"/>
      <c r="D213" s="10"/>
      <c r="E213" s="10"/>
      <c r="F213" s="10"/>
      <c r="G213" s="10"/>
      <c r="H213" s="10"/>
    </row>
    <row r="214" spans="2:8" ht="15">
      <c r="B214" s="10"/>
      <c r="C214" s="10"/>
      <c r="D214" s="10"/>
      <c r="E214" s="10"/>
      <c r="F214" s="10"/>
      <c r="G214" s="10"/>
      <c r="H214" s="10"/>
    </row>
    <row r="215" spans="2:8" ht="15">
      <c r="B215" s="10"/>
      <c r="C215" s="10"/>
      <c r="D215" s="10"/>
      <c r="E215" s="10"/>
      <c r="F215" s="10"/>
      <c r="G215" s="10"/>
      <c r="H215" s="10"/>
    </row>
    <row r="216" spans="2:8" ht="15">
      <c r="B216" s="10"/>
      <c r="C216" s="10"/>
      <c r="D216" s="10"/>
      <c r="E216" s="10"/>
      <c r="F216" s="10"/>
      <c r="G216" s="10"/>
      <c r="H216" s="10"/>
    </row>
    <row r="217" spans="2:8" ht="15">
      <c r="B217" s="10"/>
      <c r="C217" s="10"/>
      <c r="D217" s="10"/>
      <c r="E217" s="10"/>
      <c r="F217" s="10"/>
      <c r="G217" s="10"/>
      <c r="H217" s="10"/>
    </row>
    <row r="218" spans="2:8" ht="15">
      <c r="B218" s="10"/>
      <c r="C218" s="10"/>
      <c r="D218" s="10"/>
      <c r="E218" s="10"/>
      <c r="F218" s="10"/>
      <c r="G218" s="10"/>
      <c r="H218" s="10"/>
    </row>
    <row r="219" spans="2:8" ht="15">
      <c r="B219" s="10"/>
      <c r="C219" s="10"/>
      <c r="D219" s="10"/>
      <c r="E219" s="10"/>
      <c r="F219" s="10"/>
      <c r="G219" s="10"/>
      <c r="H219" s="10"/>
    </row>
    <row r="220" spans="2:8" ht="15">
      <c r="B220" s="10"/>
      <c r="C220" s="10"/>
      <c r="D220" s="10"/>
      <c r="E220" s="10"/>
      <c r="F220" s="10"/>
      <c r="G220" s="10"/>
      <c r="H220" s="10"/>
    </row>
    <row r="221" spans="2:8" ht="15">
      <c r="B221" s="10"/>
      <c r="C221" s="10"/>
      <c r="D221" s="10"/>
      <c r="E221" s="10"/>
      <c r="F221" s="10"/>
      <c r="G221" s="10"/>
      <c r="H221" s="10"/>
    </row>
    <row r="222" spans="2:8" ht="15">
      <c r="B222" s="10"/>
      <c r="C222" s="10"/>
      <c r="D222" s="10"/>
      <c r="E222" s="10"/>
      <c r="F222" s="10"/>
      <c r="G222" s="10"/>
      <c r="H222" s="10"/>
    </row>
    <row r="223" spans="2:8" ht="15">
      <c r="B223" s="10"/>
      <c r="C223" s="10"/>
      <c r="D223" s="10"/>
      <c r="E223" s="10"/>
      <c r="F223" s="10"/>
      <c r="G223" s="10"/>
      <c r="H223" s="10"/>
    </row>
    <row r="224" spans="2:8" ht="15">
      <c r="B224" s="10"/>
      <c r="C224" s="10"/>
      <c r="D224" s="10"/>
      <c r="E224" s="10"/>
      <c r="F224" s="10"/>
      <c r="G224" s="10"/>
      <c r="H224" s="10"/>
    </row>
    <row r="225" spans="2:8" ht="15">
      <c r="B225" s="10"/>
      <c r="C225" s="10"/>
      <c r="D225" s="10"/>
      <c r="E225" s="10"/>
      <c r="F225" s="10"/>
      <c r="G225" s="10"/>
      <c r="H225" s="10"/>
    </row>
    <row r="226" spans="2:8" ht="15">
      <c r="B226" s="10"/>
      <c r="C226" s="10"/>
      <c r="D226" s="10"/>
      <c r="E226" s="10"/>
      <c r="F226" s="10"/>
      <c r="G226" s="10"/>
      <c r="H226" s="10"/>
    </row>
    <row r="227" spans="2:8" ht="15">
      <c r="B227" s="10"/>
      <c r="C227" s="10"/>
      <c r="D227" s="10"/>
      <c r="E227" s="10"/>
      <c r="F227" s="10"/>
      <c r="G227" s="10"/>
      <c r="H227" s="10"/>
    </row>
    <row r="228" spans="2:8" ht="15">
      <c r="B228" s="10"/>
      <c r="C228" s="10"/>
      <c r="D228" s="10"/>
      <c r="E228" s="10"/>
      <c r="F228" s="10"/>
      <c r="G228" s="10"/>
      <c r="H228" s="10"/>
    </row>
    <row r="229" spans="2:8" ht="15">
      <c r="B229" s="10"/>
      <c r="C229" s="10"/>
      <c r="D229" s="10"/>
      <c r="E229" s="10"/>
      <c r="F229" s="10"/>
      <c r="G229" s="10"/>
      <c r="H229" s="10"/>
    </row>
    <row r="230" spans="2:8" ht="15">
      <c r="B230" s="10"/>
      <c r="C230" s="10"/>
      <c r="D230" s="10"/>
      <c r="E230" s="10"/>
      <c r="F230" s="10"/>
      <c r="G230" s="10"/>
      <c r="H230" s="10"/>
    </row>
    <row r="231" spans="2:8" ht="15">
      <c r="B231" s="10"/>
      <c r="C231" s="10"/>
      <c r="D231" s="10"/>
      <c r="E231" s="10"/>
      <c r="F231" s="10"/>
      <c r="G231" s="10"/>
      <c r="H231" s="10"/>
    </row>
    <row r="232" spans="2:8" ht="15">
      <c r="B232" s="10"/>
      <c r="C232" s="10"/>
      <c r="D232" s="10"/>
      <c r="E232" s="10"/>
      <c r="F232" s="10"/>
      <c r="G232" s="10"/>
      <c r="H232" s="10"/>
    </row>
    <row r="233" spans="2:8" ht="15">
      <c r="B233" s="10"/>
      <c r="C233" s="10"/>
      <c r="D233" s="10"/>
      <c r="E233" s="10"/>
      <c r="F233" s="10"/>
      <c r="G233" s="10"/>
      <c r="H233" s="10"/>
    </row>
    <row r="234" spans="2:8" ht="15">
      <c r="B234" s="10"/>
      <c r="C234" s="10"/>
      <c r="D234" s="10"/>
      <c r="E234" s="10"/>
      <c r="F234" s="10"/>
      <c r="G234" s="10"/>
      <c r="H234" s="10"/>
    </row>
    <row r="235" spans="2:8" ht="15">
      <c r="B235" s="10"/>
      <c r="C235" s="10"/>
      <c r="D235" s="10"/>
      <c r="E235" s="10"/>
      <c r="F235" s="10"/>
      <c r="G235" s="10"/>
      <c r="H235" s="10"/>
    </row>
    <row r="236" spans="2:8" ht="15">
      <c r="B236" s="10"/>
      <c r="C236" s="10"/>
      <c r="D236" s="10"/>
      <c r="E236" s="10"/>
      <c r="F236" s="10"/>
      <c r="G236" s="10"/>
      <c r="H236" s="10"/>
    </row>
    <row r="237" spans="2:8" ht="15">
      <c r="B237" s="10"/>
      <c r="C237" s="10"/>
      <c r="D237" s="10"/>
      <c r="E237" s="10"/>
      <c r="F237" s="10"/>
      <c r="G237" s="10"/>
      <c r="H237" s="10"/>
    </row>
    <row r="238" spans="2:8" ht="15">
      <c r="B238" s="10"/>
      <c r="C238" s="10"/>
      <c r="D238" s="10"/>
      <c r="E238" s="10"/>
      <c r="F238" s="10"/>
      <c r="G238" s="10"/>
      <c r="H238" s="10"/>
    </row>
    <row r="239" spans="2:8" ht="15">
      <c r="B239" s="10"/>
      <c r="C239" s="10"/>
      <c r="D239" s="10"/>
      <c r="E239" s="10"/>
      <c r="F239" s="10"/>
      <c r="G239" s="10"/>
      <c r="H239" s="10"/>
    </row>
    <row r="240" spans="2:8" ht="15">
      <c r="B240" s="10"/>
      <c r="C240" s="10"/>
      <c r="D240" s="10"/>
      <c r="E240" s="10"/>
      <c r="F240" s="10"/>
      <c r="G240" s="10"/>
      <c r="H240" s="10"/>
    </row>
    <row r="241" spans="2:8" ht="15">
      <c r="B241" s="10"/>
      <c r="C241" s="10"/>
      <c r="D241" s="10"/>
      <c r="E241" s="10"/>
      <c r="F241" s="10"/>
      <c r="G241" s="10"/>
      <c r="H241" s="10"/>
    </row>
    <row r="242" spans="2:8" ht="15">
      <c r="B242" s="10"/>
      <c r="C242" s="10"/>
      <c r="D242" s="10"/>
      <c r="E242" s="10"/>
      <c r="F242" s="10"/>
      <c r="G242" s="10"/>
      <c r="H242" s="10"/>
    </row>
    <row r="243" spans="2:8" ht="15">
      <c r="B243" s="10"/>
      <c r="C243" s="10"/>
      <c r="D243" s="10"/>
      <c r="E243" s="10"/>
      <c r="F243" s="10"/>
      <c r="G243" s="10"/>
      <c r="H243" s="10"/>
    </row>
    <row r="244" spans="2:8" ht="15">
      <c r="B244" s="10"/>
      <c r="C244" s="10"/>
      <c r="D244" s="10"/>
      <c r="E244" s="10"/>
      <c r="F244" s="10"/>
      <c r="G244" s="10"/>
      <c r="H244" s="10"/>
    </row>
    <row r="245" spans="2:8" ht="15">
      <c r="B245" s="10"/>
      <c r="C245" s="10"/>
      <c r="D245" s="10"/>
      <c r="E245" s="10"/>
      <c r="F245" s="10"/>
      <c r="G245" s="10"/>
      <c r="H245" s="10"/>
    </row>
    <row r="246" spans="2:8" ht="15">
      <c r="B246" s="10"/>
      <c r="C246" s="10"/>
      <c r="D246" s="10"/>
      <c r="E246" s="10"/>
      <c r="F246" s="10"/>
      <c r="G246" s="10"/>
      <c r="H246" s="10"/>
    </row>
    <row r="247" spans="2:8" ht="15">
      <c r="B247" s="10"/>
      <c r="C247" s="10"/>
      <c r="D247" s="10"/>
      <c r="E247" s="10"/>
      <c r="F247" s="10"/>
      <c r="G247" s="10"/>
      <c r="H247" s="10"/>
    </row>
    <row r="248" spans="2:8" ht="15">
      <c r="B248" s="10"/>
      <c r="C248" s="10"/>
      <c r="D248" s="10"/>
      <c r="E248" s="10"/>
      <c r="F248" s="10"/>
      <c r="G248" s="10"/>
      <c r="H248" s="10"/>
    </row>
    <row r="249" spans="2:8" ht="15">
      <c r="B249" s="10"/>
      <c r="C249" s="10"/>
      <c r="D249" s="10"/>
      <c r="E249" s="10"/>
      <c r="F249" s="10"/>
      <c r="G249" s="10"/>
      <c r="H249" s="10"/>
    </row>
    <row r="250" spans="2:8" ht="15">
      <c r="B250" s="10"/>
      <c r="C250" s="10"/>
      <c r="D250" s="10"/>
      <c r="E250" s="10"/>
      <c r="F250" s="10"/>
      <c r="G250" s="10"/>
      <c r="H250" s="10"/>
    </row>
    <row r="251" spans="2:8" ht="15">
      <c r="B251" s="10"/>
      <c r="C251" s="10"/>
      <c r="D251" s="10"/>
      <c r="E251" s="10"/>
      <c r="F251" s="10"/>
      <c r="G251" s="10"/>
      <c r="H251" s="10"/>
    </row>
    <row r="252" spans="2:8" ht="15">
      <c r="B252" s="10"/>
      <c r="C252" s="10"/>
      <c r="D252" s="10"/>
      <c r="E252" s="10"/>
      <c r="F252" s="10"/>
      <c r="G252" s="10"/>
      <c r="H252" s="10"/>
    </row>
    <row r="253" spans="2:8" ht="15">
      <c r="B253" s="10"/>
      <c r="C253" s="10"/>
      <c r="D253" s="10"/>
      <c r="E253" s="10"/>
      <c r="F253" s="10"/>
      <c r="G253" s="10"/>
      <c r="H253" s="10"/>
    </row>
    <row r="254" spans="2:8" ht="15">
      <c r="B254" s="10"/>
      <c r="C254" s="10"/>
      <c r="D254" s="10"/>
      <c r="E254" s="10"/>
      <c r="F254" s="10"/>
      <c r="G254" s="10"/>
      <c r="H254" s="10"/>
    </row>
    <row r="255" spans="2:8" ht="15">
      <c r="B255" s="10"/>
      <c r="C255" s="10"/>
      <c r="D255" s="10"/>
      <c r="E255" s="10"/>
      <c r="F255" s="10"/>
      <c r="G255" s="10"/>
      <c r="H255" s="10"/>
    </row>
    <row r="256" spans="2:8" ht="15">
      <c r="B256" s="10"/>
      <c r="C256" s="10"/>
      <c r="D256" s="10"/>
      <c r="E256" s="10"/>
      <c r="F256" s="10"/>
      <c r="G256" s="10"/>
      <c r="H256" s="10"/>
    </row>
    <row r="257" spans="2:8" ht="15">
      <c r="B257" s="10"/>
      <c r="C257" s="10"/>
      <c r="D257" s="10"/>
      <c r="E257" s="10"/>
      <c r="F257" s="10"/>
      <c r="G257" s="10"/>
      <c r="H257" s="10"/>
    </row>
    <row r="258" spans="2:8" ht="15">
      <c r="B258" s="10"/>
      <c r="C258" s="10"/>
      <c r="D258" s="10"/>
      <c r="E258" s="10"/>
      <c r="F258" s="10"/>
      <c r="G258" s="10"/>
      <c r="H258" s="10"/>
    </row>
    <row r="259" spans="2:8" ht="15">
      <c r="B259" s="10"/>
      <c r="C259" s="10"/>
      <c r="D259" s="10"/>
      <c r="E259" s="10"/>
      <c r="F259" s="10"/>
      <c r="G259" s="10"/>
      <c r="H259" s="13"/>
    </row>
    <row r="260" spans="2:8" ht="12.75">
      <c r="B260" s="13"/>
      <c r="C260" s="13"/>
      <c r="D260" s="13"/>
      <c r="E260" s="13"/>
      <c r="F260" s="13"/>
      <c r="G260" s="13"/>
      <c r="H260" s="13"/>
    </row>
    <row r="261" spans="2:8" ht="12.75">
      <c r="B261" s="13"/>
      <c r="C261" s="13"/>
      <c r="D261" s="13"/>
      <c r="E261" s="13"/>
      <c r="F261" s="13"/>
      <c r="G261" s="13"/>
      <c r="H261" s="13"/>
    </row>
    <row r="262" spans="2:8" ht="12.75">
      <c r="B262" s="13"/>
      <c r="C262" s="13"/>
      <c r="D262" s="13"/>
      <c r="E262" s="13"/>
      <c r="F262" s="13"/>
      <c r="G262" s="13"/>
      <c r="H262" s="13"/>
    </row>
    <row r="263" spans="2:8" ht="12.75">
      <c r="B263" s="13"/>
      <c r="C263" s="13"/>
      <c r="D263" s="13"/>
      <c r="E263" s="13"/>
      <c r="F263" s="13"/>
      <c r="G263" s="13"/>
      <c r="H263" s="13"/>
    </row>
    <row r="264" spans="2:8" ht="12.75">
      <c r="B264" s="13"/>
      <c r="C264" s="13"/>
      <c r="D264" s="13"/>
      <c r="E264" s="13"/>
      <c r="F264" s="13"/>
      <c r="G264" s="13"/>
      <c r="H264" s="13"/>
    </row>
    <row r="265" spans="2:8" ht="12.75">
      <c r="B265" s="13"/>
      <c r="C265" s="13"/>
      <c r="D265" s="13"/>
      <c r="E265" s="13"/>
      <c r="F265" s="13"/>
      <c r="G265" s="13"/>
      <c r="H265" s="13"/>
    </row>
    <row r="266" spans="2:8" ht="12.75">
      <c r="B266" s="13"/>
      <c r="C266" s="13"/>
      <c r="D266" s="13"/>
      <c r="E266" s="13"/>
      <c r="F266" s="13"/>
      <c r="G266" s="13"/>
      <c r="H266" s="13"/>
    </row>
    <row r="267" spans="2:8" ht="12.75">
      <c r="B267" s="13"/>
      <c r="C267" s="13"/>
      <c r="D267" s="13"/>
      <c r="E267" s="13"/>
      <c r="F267" s="13"/>
      <c r="G267" s="13"/>
      <c r="H267" s="13"/>
    </row>
    <row r="268" spans="2:8" ht="12.75">
      <c r="B268" s="13"/>
      <c r="C268" s="13"/>
      <c r="D268" s="13"/>
      <c r="E268" s="13"/>
      <c r="F268" s="13"/>
      <c r="G268" s="13"/>
      <c r="H268" s="13"/>
    </row>
    <row r="269" spans="2:8" ht="12.75">
      <c r="B269" s="13"/>
      <c r="C269" s="13"/>
      <c r="D269" s="13"/>
      <c r="E269" s="13"/>
      <c r="F269" s="13"/>
      <c r="G269" s="13"/>
      <c r="H269" s="13"/>
    </row>
    <row r="270" spans="2:8" ht="12.75">
      <c r="B270" s="13"/>
      <c r="C270" s="13"/>
      <c r="D270" s="13"/>
      <c r="E270" s="13"/>
      <c r="F270" s="13"/>
      <c r="G270" s="13"/>
      <c r="H270" s="13"/>
    </row>
    <row r="271" spans="2:8" ht="12.75">
      <c r="B271" s="13"/>
      <c r="C271" s="13"/>
      <c r="D271" s="13"/>
      <c r="E271" s="13"/>
      <c r="F271" s="13"/>
      <c r="G271" s="13"/>
      <c r="H271" s="13"/>
    </row>
    <row r="272" spans="2:8" ht="12.75">
      <c r="B272" s="13"/>
      <c r="C272" s="13"/>
      <c r="D272" s="13"/>
      <c r="E272" s="13"/>
      <c r="F272" s="13"/>
      <c r="G272" s="13"/>
      <c r="H272" s="13"/>
    </row>
    <row r="273" spans="2:8" ht="12.75">
      <c r="B273" s="13"/>
      <c r="C273" s="13"/>
      <c r="D273" s="13"/>
      <c r="E273" s="13"/>
      <c r="F273" s="13"/>
      <c r="G273" s="13"/>
      <c r="H273" s="13"/>
    </row>
    <row r="274" spans="2:8" ht="12.75">
      <c r="B274" s="13"/>
      <c r="C274" s="13"/>
      <c r="D274" s="13"/>
      <c r="E274" s="13"/>
      <c r="F274" s="13"/>
      <c r="G274" s="13"/>
      <c r="H274" s="13"/>
    </row>
    <row r="275" spans="2:8" ht="12.75">
      <c r="B275" s="13"/>
      <c r="C275" s="13"/>
      <c r="D275" s="13"/>
      <c r="E275" s="13"/>
      <c r="F275" s="13"/>
      <c r="G275" s="13"/>
      <c r="H275" s="13"/>
    </row>
    <row r="276" spans="2:8" ht="12.75">
      <c r="B276" s="13"/>
      <c r="C276" s="13"/>
      <c r="D276" s="13"/>
      <c r="E276" s="13"/>
      <c r="F276" s="13"/>
      <c r="G276" s="13"/>
      <c r="H276" s="13"/>
    </row>
    <row r="277" spans="2:8" ht="12.75">
      <c r="B277" s="13"/>
      <c r="C277" s="13"/>
      <c r="D277" s="13"/>
      <c r="E277" s="13"/>
      <c r="F277" s="13"/>
      <c r="G277" s="13"/>
      <c r="H277" s="13"/>
    </row>
    <row r="278" spans="2:8" ht="12.75">
      <c r="B278" s="13"/>
      <c r="C278" s="13"/>
      <c r="D278" s="13"/>
      <c r="E278" s="13"/>
      <c r="F278" s="13"/>
      <c r="G278" s="13"/>
      <c r="H278" s="13"/>
    </row>
    <row r="279" spans="2:8" ht="12.75">
      <c r="B279" s="13"/>
      <c r="C279" s="13"/>
      <c r="D279" s="13"/>
      <c r="E279" s="13"/>
      <c r="F279" s="13"/>
      <c r="G279" s="13"/>
      <c r="H279" s="13"/>
    </row>
    <row r="280" spans="2:8" ht="12.75">
      <c r="B280" s="13"/>
      <c r="C280" s="13"/>
      <c r="D280" s="13"/>
      <c r="E280" s="13"/>
      <c r="F280" s="13"/>
      <c r="G280" s="13"/>
      <c r="H280" s="13"/>
    </row>
    <row r="281" spans="2:8" ht="12.75">
      <c r="B281" s="13"/>
      <c r="C281" s="13"/>
      <c r="D281" s="13"/>
      <c r="E281" s="13"/>
      <c r="F281" s="13"/>
      <c r="G281" s="13"/>
      <c r="H281" s="13"/>
    </row>
    <row r="282" spans="2:8" ht="12.75">
      <c r="B282" s="13"/>
      <c r="C282" s="13"/>
      <c r="D282" s="13"/>
      <c r="E282" s="13"/>
      <c r="F282" s="13"/>
      <c r="G282" s="13"/>
      <c r="H282" s="13"/>
    </row>
    <row r="283" spans="2:8" ht="12.75">
      <c r="B283" s="13"/>
      <c r="C283" s="13"/>
      <c r="D283" s="13"/>
      <c r="E283" s="13"/>
      <c r="F283" s="13"/>
      <c r="G283" s="13"/>
      <c r="H283" s="13"/>
    </row>
    <row r="284" spans="2:8" ht="12.75">
      <c r="B284" s="13"/>
      <c r="C284" s="13"/>
      <c r="D284" s="13"/>
      <c r="E284" s="13"/>
      <c r="F284" s="13"/>
      <c r="G284" s="13"/>
      <c r="H284" s="13"/>
    </row>
    <row r="285" spans="2:8" ht="12.75">
      <c r="B285" s="13"/>
      <c r="C285" s="13"/>
      <c r="D285" s="13"/>
      <c r="E285" s="13"/>
      <c r="F285" s="13"/>
      <c r="G285" s="13"/>
      <c r="H285" s="13"/>
    </row>
    <row r="286" spans="2:8" ht="12.75">
      <c r="B286" s="13"/>
      <c r="C286" s="13"/>
      <c r="D286" s="13"/>
      <c r="E286" s="13"/>
      <c r="F286" s="13"/>
      <c r="G286" s="13"/>
      <c r="H286" s="13"/>
    </row>
    <row r="287" spans="2:8" ht="12.75">
      <c r="B287" s="13"/>
      <c r="C287" s="13"/>
      <c r="D287" s="13"/>
      <c r="E287" s="13"/>
      <c r="F287" s="13"/>
      <c r="G287" s="13"/>
      <c r="H287" s="13"/>
    </row>
    <row r="288" spans="2:8" ht="12.75">
      <c r="B288" s="13"/>
      <c r="C288" s="13"/>
      <c r="D288" s="13"/>
      <c r="E288" s="13"/>
      <c r="F288" s="13"/>
      <c r="G288" s="13"/>
      <c r="H288" s="13"/>
    </row>
    <row r="289" spans="2:8" ht="12.75">
      <c r="B289" s="13"/>
      <c r="C289" s="13"/>
      <c r="D289" s="13"/>
      <c r="E289" s="13"/>
      <c r="F289" s="13"/>
      <c r="G289" s="13"/>
      <c r="H289" s="13"/>
    </row>
    <row r="290" spans="2:8" ht="12.75">
      <c r="B290" s="13"/>
      <c r="C290" s="13"/>
      <c r="D290" s="13"/>
      <c r="E290" s="13"/>
      <c r="F290" s="13"/>
      <c r="G290" s="13"/>
      <c r="H290" s="13"/>
    </row>
    <row r="291" spans="2:8" ht="12.75">
      <c r="B291" s="13"/>
      <c r="C291" s="13"/>
      <c r="D291" s="13"/>
      <c r="E291" s="13"/>
      <c r="F291" s="13"/>
      <c r="G291" s="13"/>
      <c r="H291" s="13"/>
    </row>
    <row r="292" spans="2:8" ht="12.75">
      <c r="B292" s="13"/>
      <c r="C292" s="13"/>
      <c r="D292" s="13"/>
      <c r="E292" s="13"/>
      <c r="F292" s="13"/>
      <c r="G292" s="13"/>
      <c r="H292" s="13"/>
    </row>
    <row r="293" spans="2:8" ht="12.75">
      <c r="B293" s="13"/>
      <c r="C293" s="13"/>
      <c r="D293" s="13"/>
      <c r="E293" s="13"/>
      <c r="F293" s="13"/>
      <c r="G293" s="13"/>
      <c r="H293" s="13"/>
    </row>
    <row r="294" spans="2:8" ht="12.75">
      <c r="B294" s="13"/>
      <c r="C294" s="13"/>
      <c r="D294" s="13"/>
      <c r="E294" s="13"/>
      <c r="F294" s="13"/>
      <c r="G294" s="13"/>
      <c r="H294" s="13"/>
    </row>
    <row r="295" spans="2:8" ht="12.75">
      <c r="B295" s="13"/>
      <c r="C295" s="13"/>
      <c r="D295" s="13"/>
      <c r="E295" s="13"/>
      <c r="F295" s="13"/>
      <c r="G295" s="13"/>
      <c r="H295" s="13"/>
    </row>
    <row r="296" spans="2:8" ht="12.75">
      <c r="B296" s="13"/>
      <c r="C296" s="13"/>
      <c r="D296" s="13"/>
      <c r="E296" s="13"/>
      <c r="F296" s="13"/>
      <c r="G296" s="13"/>
      <c r="H296" s="13"/>
    </row>
    <row r="297" spans="2:8" ht="12.75">
      <c r="B297" s="13"/>
      <c r="C297" s="13"/>
      <c r="D297" s="13"/>
      <c r="E297" s="13"/>
      <c r="F297" s="13"/>
      <c r="G297" s="13"/>
      <c r="H297" s="13"/>
    </row>
    <row r="298" spans="2:8" ht="12.75">
      <c r="B298" s="13"/>
      <c r="C298" s="13"/>
      <c r="D298" s="13"/>
      <c r="E298" s="13"/>
      <c r="F298" s="13"/>
      <c r="G298" s="13"/>
      <c r="H298" s="13"/>
    </row>
    <row r="299" spans="2:8" ht="12.75">
      <c r="B299" s="13"/>
      <c r="C299" s="13"/>
      <c r="D299" s="13"/>
      <c r="E299" s="13"/>
      <c r="F299" s="13"/>
      <c r="G299" s="13"/>
      <c r="H299" s="13"/>
    </row>
    <row r="300" spans="2:8" ht="12.75">
      <c r="B300" s="13"/>
      <c r="C300" s="13"/>
      <c r="D300" s="13"/>
      <c r="E300" s="13"/>
      <c r="F300" s="13"/>
      <c r="G300" s="13"/>
      <c r="H300" s="13"/>
    </row>
    <row r="301" spans="2:8" ht="12.75">
      <c r="B301" s="13"/>
      <c r="C301" s="13"/>
      <c r="D301" s="13"/>
      <c r="E301" s="13"/>
      <c r="F301" s="13"/>
      <c r="G301" s="13"/>
      <c r="H301" s="13"/>
    </row>
    <row r="302" spans="2:8" ht="12.75">
      <c r="B302" s="13"/>
      <c r="C302" s="13"/>
      <c r="D302" s="13"/>
      <c r="E302" s="13"/>
      <c r="F302" s="13"/>
      <c r="G302" s="13"/>
      <c r="H302" s="13"/>
    </row>
    <row r="303" spans="2:8" ht="12.75">
      <c r="B303" s="13"/>
      <c r="C303" s="13"/>
      <c r="D303" s="13"/>
      <c r="E303" s="13"/>
      <c r="F303" s="13"/>
      <c r="G303" s="13"/>
      <c r="H303" s="13"/>
    </row>
    <row r="304" spans="2:8" ht="12.75">
      <c r="B304" s="13"/>
      <c r="C304" s="13"/>
      <c r="D304" s="13"/>
      <c r="E304" s="13"/>
      <c r="F304" s="13"/>
      <c r="G304" s="13"/>
      <c r="H304" s="13"/>
    </row>
    <row r="305" spans="2:8" ht="12.75">
      <c r="B305" s="11"/>
      <c r="C305" s="11"/>
      <c r="D305" s="11"/>
      <c r="E305" s="11"/>
      <c r="F305" s="11"/>
      <c r="G305" s="11"/>
      <c r="H305" s="11"/>
    </row>
    <row r="306" spans="2:8" ht="12.75">
      <c r="B306" s="11"/>
      <c r="C306" s="11"/>
      <c r="D306" s="11"/>
      <c r="E306" s="11"/>
      <c r="F306" s="11"/>
      <c r="G306" s="11"/>
      <c r="H306" s="11"/>
    </row>
    <row r="307" spans="2:8" ht="12.75">
      <c r="B307" s="11"/>
      <c r="C307" s="11"/>
      <c r="D307" s="11"/>
      <c r="E307" s="11"/>
      <c r="F307" s="11"/>
      <c r="G307" s="11"/>
      <c r="H307" s="11"/>
    </row>
    <row r="308" spans="2:8" ht="12.75">
      <c r="B308" s="11"/>
      <c r="C308" s="11"/>
      <c r="D308" s="11"/>
      <c r="E308" s="11"/>
      <c r="F308" s="11"/>
      <c r="G308" s="11"/>
      <c r="H308" s="11"/>
    </row>
    <row r="309" spans="2:8" ht="12.75">
      <c r="B309" s="11"/>
      <c r="C309" s="11"/>
      <c r="D309" s="11"/>
      <c r="E309" s="11"/>
      <c r="F309" s="11"/>
      <c r="G309" s="11"/>
      <c r="H309" s="11"/>
    </row>
    <row r="310" spans="2:8" ht="12.75">
      <c r="B310" s="11"/>
      <c r="C310" s="11"/>
      <c r="D310" s="11"/>
      <c r="E310" s="11"/>
      <c r="F310" s="11"/>
      <c r="G310" s="11"/>
      <c r="H310" s="11"/>
    </row>
    <row r="311" spans="2:8" ht="12.75">
      <c r="B311" s="11"/>
      <c r="C311" s="11"/>
      <c r="D311" s="11"/>
      <c r="E311" s="11"/>
      <c r="F311" s="11"/>
      <c r="G311" s="11"/>
      <c r="H311" s="11"/>
    </row>
    <row r="312" spans="2:8" ht="12.75">
      <c r="B312" s="11"/>
      <c r="C312" s="11"/>
      <c r="D312" s="11"/>
      <c r="E312" s="11"/>
      <c r="F312" s="11"/>
      <c r="G312" s="11"/>
      <c r="H312" s="11"/>
    </row>
    <row r="313" spans="2:8" ht="12.75">
      <c r="B313" s="11"/>
      <c r="C313" s="11"/>
      <c r="D313" s="11"/>
      <c r="E313" s="11"/>
      <c r="F313" s="11"/>
      <c r="G313" s="11"/>
      <c r="H313" s="11"/>
    </row>
    <row r="314" spans="2:8" ht="12.75">
      <c r="B314" s="11"/>
      <c r="C314" s="11"/>
      <c r="D314" s="11"/>
      <c r="E314" s="11"/>
      <c r="F314" s="11"/>
      <c r="G314" s="11"/>
      <c r="H314" s="11"/>
    </row>
    <row r="315" spans="2:8" ht="12.75">
      <c r="B315" s="11"/>
      <c r="C315" s="11"/>
      <c r="D315" s="11"/>
      <c r="E315" s="11"/>
      <c r="F315" s="11"/>
      <c r="G315" s="11"/>
      <c r="H315" s="11"/>
    </row>
    <row r="316" spans="2:8" ht="12.75">
      <c r="B316" s="11"/>
      <c r="C316" s="11"/>
      <c r="D316" s="11"/>
      <c r="E316" s="11"/>
      <c r="F316" s="11"/>
      <c r="G316" s="11"/>
      <c r="H316" s="11"/>
    </row>
    <row r="317" spans="2:8" ht="12.75">
      <c r="B317" s="11"/>
      <c r="C317" s="11"/>
      <c r="D317" s="11"/>
      <c r="E317" s="11"/>
      <c r="F317" s="11"/>
      <c r="G317" s="11"/>
      <c r="H317" s="11"/>
    </row>
    <row r="318" spans="2:8" ht="12.75">
      <c r="B318" s="11"/>
      <c r="C318" s="11"/>
      <c r="D318" s="11"/>
      <c r="E318" s="11"/>
      <c r="F318" s="11"/>
      <c r="G318" s="11"/>
      <c r="H318" s="11"/>
    </row>
    <row r="319" spans="2:8" ht="12.75">
      <c r="B319" s="11"/>
      <c r="C319" s="11"/>
      <c r="D319" s="11"/>
      <c r="E319" s="11"/>
      <c r="F319" s="11"/>
      <c r="G319" s="11"/>
      <c r="H319" s="11"/>
    </row>
    <row r="320" spans="2:8" ht="12.75">
      <c r="B320" s="11"/>
      <c r="C320" s="11"/>
      <c r="D320" s="11"/>
      <c r="E320" s="11"/>
      <c r="F320" s="11"/>
      <c r="G320" s="11"/>
      <c r="H320" s="11"/>
    </row>
    <row r="321" spans="2:8" ht="12.75">
      <c r="B321" s="11"/>
      <c r="C321" s="11"/>
      <c r="D321" s="11"/>
      <c r="E321" s="11"/>
      <c r="F321" s="11"/>
      <c r="G321" s="11"/>
      <c r="H321" s="11"/>
    </row>
    <row r="322" spans="2:8" ht="12.75">
      <c r="B322" s="11"/>
      <c r="C322" s="11"/>
      <c r="D322" s="11"/>
      <c r="E322" s="11"/>
      <c r="F322" s="11"/>
      <c r="G322" s="11"/>
      <c r="H322" s="11"/>
    </row>
    <row r="323" spans="2:8" ht="12.75">
      <c r="B323" s="11"/>
      <c r="C323" s="11"/>
      <c r="D323" s="11"/>
      <c r="E323" s="11"/>
      <c r="F323" s="11"/>
      <c r="G323" s="11"/>
      <c r="H323" s="11"/>
    </row>
    <row r="324" spans="2:8" ht="12.75">
      <c r="B324" s="11"/>
      <c r="C324" s="11"/>
      <c r="D324" s="11"/>
      <c r="E324" s="11"/>
      <c r="F324" s="11"/>
      <c r="G324" s="11"/>
      <c r="H324" s="11"/>
    </row>
    <row r="325" spans="2:8" ht="12.75">
      <c r="B325" s="11"/>
      <c r="C325" s="11"/>
      <c r="D325" s="11"/>
      <c r="E325" s="11"/>
      <c r="F325" s="11"/>
      <c r="G325" s="11"/>
      <c r="H325" s="11"/>
    </row>
    <row r="326" spans="2:8" ht="12.75">
      <c r="B326" s="11"/>
      <c r="C326" s="11"/>
      <c r="D326" s="11"/>
      <c r="E326" s="11"/>
      <c r="F326" s="11"/>
      <c r="G326" s="11"/>
      <c r="H326" s="11"/>
    </row>
    <row r="327" spans="2:8" ht="12.75">
      <c r="B327" s="7"/>
      <c r="C327" s="7"/>
      <c r="D327" s="7"/>
      <c r="E327" s="7"/>
      <c r="F327" s="7"/>
      <c r="G327" s="7"/>
      <c r="H327" s="7"/>
    </row>
    <row r="328" spans="2:8" ht="12.75">
      <c r="B328" s="7"/>
      <c r="C328" s="7"/>
      <c r="D328" s="7"/>
      <c r="E328" s="7"/>
      <c r="F328" s="7"/>
      <c r="G328" s="7"/>
      <c r="H328" s="7"/>
    </row>
    <row r="329" spans="2:8" ht="12.75">
      <c r="B329" s="7"/>
      <c r="C329" s="7"/>
      <c r="D329" s="7"/>
      <c r="E329" s="7"/>
      <c r="F329" s="7"/>
      <c r="G329" s="7"/>
      <c r="H329" s="7"/>
    </row>
    <row r="330" spans="2:8" ht="12.75">
      <c r="B330" s="7"/>
      <c r="C330" s="7"/>
      <c r="D330" s="7"/>
      <c r="E330" s="7"/>
      <c r="F330" s="7"/>
      <c r="G330" s="7"/>
      <c r="H330" s="7"/>
    </row>
    <row r="331" spans="2:8" ht="12.75">
      <c r="B331" s="7"/>
      <c r="C331" s="7"/>
      <c r="D331" s="7"/>
      <c r="E331" s="7"/>
      <c r="F331" s="7"/>
      <c r="G331" s="7"/>
      <c r="H331" s="7"/>
    </row>
    <row r="332" spans="2:8" ht="12.75">
      <c r="B332" s="7"/>
      <c r="C332" s="7"/>
      <c r="D332" s="7"/>
      <c r="E332" s="7"/>
      <c r="F332" s="7"/>
      <c r="G332" s="7"/>
      <c r="H332" s="7"/>
    </row>
    <row r="333" spans="2:8" ht="12.75">
      <c r="B333" s="7"/>
      <c r="C333" s="7"/>
      <c r="D333" s="7"/>
      <c r="E333" s="7"/>
      <c r="F333" s="7"/>
      <c r="G333" s="7"/>
      <c r="H333" s="7"/>
    </row>
    <row r="334" spans="2:8" ht="12.75">
      <c r="B334" s="7"/>
      <c r="C334" s="7"/>
      <c r="D334" s="7"/>
      <c r="E334" s="7"/>
      <c r="F334" s="7"/>
      <c r="G334" s="7"/>
      <c r="H334" s="7"/>
    </row>
    <row r="335" spans="2:8" ht="12.75">
      <c r="B335" s="7"/>
      <c r="C335" s="7"/>
      <c r="D335" s="7"/>
      <c r="E335" s="7"/>
      <c r="F335" s="7"/>
      <c r="G335" s="7"/>
      <c r="H335" s="7"/>
    </row>
    <row r="336" spans="2:8" ht="12.75">
      <c r="B336" s="7"/>
      <c r="C336" s="7"/>
      <c r="D336" s="7"/>
      <c r="E336" s="7"/>
      <c r="F336" s="7"/>
      <c r="G336" s="7"/>
      <c r="H336" s="7"/>
    </row>
    <row r="337" spans="2:8" ht="12.75">
      <c r="B337" s="7"/>
      <c r="C337" s="7"/>
      <c r="D337" s="7"/>
      <c r="E337" s="7"/>
      <c r="F337" s="7"/>
      <c r="G337" s="7"/>
      <c r="H337" s="7"/>
    </row>
    <row r="338" spans="2:8" ht="12.75">
      <c r="B338" s="7"/>
      <c r="C338" s="7"/>
      <c r="D338" s="7"/>
      <c r="E338" s="7"/>
      <c r="F338" s="7"/>
      <c r="G338" s="7"/>
      <c r="H338" s="7"/>
    </row>
    <row r="339" spans="2:8" ht="12.75">
      <c r="B339" s="7"/>
      <c r="C339" s="7"/>
      <c r="D339" s="7"/>
      <c r="E339" s="7"/>
      <c r="F339" s="7"/>
      <c r="G339" s="7"/>
      <c r="H339" s="7"/>
    </row>
    <row r="340" spans="2:8" ht="12.75">
      <c r="B340" s="7"/>
      <c r="C340" s="7"/>
      <c r="D340" s="7"/>
      <c r="E340" s="7"/>
      <c r="F340" s="7"/>
      <c r="G340" s="7"/>
      <c r="H340" s="7"/>
    </row>
    <row r="341" spans="2:8" ht="12.75">
      <c r="B341" s="7"/>
      <c r="C341" s="7"/>
      <c r="D341" s="7"/>
      <c r="E341" s="7"/>
      <c r="F341" s="7"/>
      <c r="G341" s="7"/>
      <c r="H341" s="7"/>
    </row>
    <row r="342" spans="2:8" ht="12.75">
      <c r="B342" s="7"/>
      <c r="C342" s="7"/>
      <c r="D342" s="7"/>
      <c r="E342" s="7"/>
      <c r="F342" s="7"/>
      <c r="G342" s="7"/>
      <c r="H342" s="7"/>
    </row>
    <row r="343" spans="2:8" ht="12.75">
      <c r="B343" s="7"/>
      <c r="C343" s="7"/>
      <c r="D343" s="7"/>
      <c r="E343" s="7"/>
      <c r="F343" s="7"/>
      <c r="G343" s="7"/>
      <c r="H343" s="7"/>
    </row>
    <row r="344" spans="2:8" ht="12.75">
      <c r="B344" s="7"/>
      <c r="C344" s="7"/>
      <c r="D344" s="7"/>
      <c r="E344" s="7"/>
      <c r="F344" s="7"/>
      <c r="G344" s="7"/>
      <c r="H344" s="7"/>
    </row>
    <row r="345" spans="2:8" ht="12.75">
      <c r="B345" s="7"/>
      <c r="C345" s="7"/>
      <c r="D345" s="7"/>
      <c r="E345" s="7"/>
      <c r="F345" s="7"/>
      <c r="G345" s="7"/>
      <c r="H345" s="7"/>
    </row>
    <row r="346" spans="2:8" ht="12.75">
      <c r="B346" s="7"/>
      <c r="C346" s="7"/>
      <c r="D346" s="7"/>
      <c r="E346" s="7"/>
      <c r="F346" s="7"/>
      <c r="G346" s="7"/>
      <c r="H346" s="7"/>
    </row>
    <row r="347" spans="2:8" ht="12.75">
      <c r="B347" s="7"/>
      <c r="C347" s="7"/>
      <c r="D347" s="7"/>
      <c r="E347" s="7"/>
      <c r="F347" s="7"/>
      <c r="G347" s="7"/>
      <c r="H347" s="7"/>
    </row>
    <row r="348" spans="2:8" ht="12.75">
      <c r="B348" s="7"/>
      <c r="C348" s="7"/>
      <c r="D348" s="7"/>
      <c r="E348" s="7"/>
      <c r="F348" s="7"/>
      <c r="G348" s="7"/>
      <c r="H348" s="7"/>
    </row>
    <row r="349" spans="2:8" ht="12.75">
      <c r="B349" s="7"/>
      <c r="C349" s="7"/>
      <c r="D349" s="7"/>
      <c r="E349" s="7"/>
      <c r="F349" s="7"/>
      <c r="G349" s="7"/>
      <c r="H349" s="7"/>
    </row>
    <row r="350" spans="2:8" ht="12.75">
      <c r="B350" s="7"/>
      <c r="C350" s="7"/>
      <c r="D350" s="7"/>
      <c r="E350" s="7"/>
      <c r="F350" s="7"/>
      <c r="G350" s="7"/>
      <c r="H350" s="7"/>
    </row>
    <row r="351" spans="2:8" ht="12.75">
      <c r="B351" s="7"/>
      <c r="C351" s="7"/>
      <c r="D351" s="7"/>
      <c r="E351" s="7"/>
      <c r="F351" s="7"/>
      <c r="G351" s="7"/>
      <c r="H351" s="7"/>
    </row>
    <row r="352" spans="2:8" ht="12.75">
      <c r="B352" s="7"/>
      <c r="C352" s="7"/>
      <c r="D352" s="7"/>
      <c r="E352" s="7"/>
      <c r="F352" s="7"/>
      <c r="G352" s="7"/>
      <c r="H352" s="7"/>
    </row>
    <row r="353" spans="2:8" ht="12.75">
      <c r="B353" s="7"/>
      <c r="C353" s="7"/>
      <c r="D353" s="7"/>
      <c r="E353" s="7"/>
      <c r="F353" s="7"/>
      <c r="G353" s="7"/>
      <c r="H353" s="7"/>
    </row>
    <row r="354" spans="2:8" ht="12.75">
      <c r="B354" s="7"/>
      <c r="C354" s="7"/>
      <c r="D354" s="7"/>
      <c r="E354" s="7"/>
      <c r="F354" s="7"/>
      <c r="G354" s="7"/>
      <c r="H354" s="7"/>
    </row>
    <row r="355" spans="2:8" ht="12.75">
      <c r="B355" s="7"/>
      <c r="C355" s="7"/>
      <c r="D355" s="7"/>
      <c r="E355" s="7"/>
      <c r="F355" s="7"/>
      <c r="G355" s="7"/>
      <c r="H355" s="7"/>
    </row>
    <row r="356" spans="2:8" ht="12.75">
      <c r="B356" s="7"/>
      <c r="C356" s="7"/>
      <c r="D356" s="7"/>
      <c r="E356" s="7"/>
      <c r="F356" s="7"/>
      <c r="G356" s="7"/>
      <c r="H356" s="7"/>
    </row>
    <row r="357" spans="2:8" ht="12.75">
      <c r="B357" s="7"/>
      <c r="C357" s="7"/>
      <c r="D357" s="7"/>
      <c r="E357" s="7"/>
      <c r="F357" s="7"/>
      <c r="G357" s="7"/>
      <c r="H357" s="7"/>
    </row>
    <row r="358" spans="2:8" ht="12.75">
      <c r="B358" s="7"/>
      <c r="C358" s="7"/>
      <c r="D358" s="7"/>
      <c r="E358" s="7"/>
      <c r="F358" s="7"/>
      <c r="G358" s="7"/>
      <c r="H358" s="7"/>
    </row>
    <row r="359" spans="2:8" ht="12.75">
      <c r="B359" s="7"/>
      <c r="C359" s="7"/>
      <c r="D359" s="7"/>
      <c r="E359" s="7"/>
      <c r="F359" s="7"/>
      <c r="G359" s="7"/>
      <c r="H359" s="7"/>
    </row>
    <row r="360" spans="2:8" ht="12.75">
      <c r="B360" s="7"/>
      <c r="C360" s="7"/>
      <c r="D360" s="7"/>
      <c r="E360" s="7"/>
      <c r="F360" s="7"/>
      <c r="G360" s="7"/>
      <c r="H360" s="7"/>
    </row>
    <row r="361" spans="2:8" ht="12.75">
      <c r="B361" s="7"/>
      <c r="C361" s="7"/>
      <c r="D361" s="7"/>
      <c r="E361" s="7"/>
      <c r="F361" s="7"/>
      <c r="G361" s="7"/>
      <c r="H361" s="7"/>
    </row>
    <row r="362" spans="2:8" ht="12.75">
      <c r="B362" s="7"/>
      <c r="C362" s="7"/>
      <c r="D362" s="7"/>
      <c r="E362" s="7"/>
      <c r="F362" s="7"/>
      <c r="G362" s="7"/>
      <c r="H362" s="7"/>
    </row>
    <row r="363" spans="2:8" ht="12.75">
      <c r="B363" s="7"/>
      <c r="C363" s="7"/>
      <c r="D363" s="7"/>
      <c r="E363" s="7"/>
      <c r="F363" s="7"/>
      <c r="G363" s="7"/>
      <c r="H363" s="7"/>
    </row>
    <row r="364" spans="2:8" ht="12.75">
      <c r="B364" s="7"/>
      <c r="C364" s="7"/>
      <c r="D364" s="7"/>
      <c r="E364" s="7"/>
      <c r="F364" s="7"/>
      <c r="G364" s="7"/>
      <c r="H364" s="7"/>
    </row>
    <row r="365" spans="2:8" ht="12.75">
      <c r="B365" s="7"/>
      <c r="C365" s="7"/>
      <c r="D365" s="7"/>
      <c r="E365" s="7"/>
      <c r="F365" s="7"/>
      <c r="G365" s="7"/>
      <c r="H365" s="7"/>
    </row>
    <row r="366" spans="2:8" ht="12.75">
      <c r="B366" s="7"/>
      <c r="C366" s="7"/>
      <c r="D366" s="7"/>
      <c r="E366" s="7"/>
      <c r="F366" s="7"/>
      <c r="G366" s="7"/>
      <c r="H366" s="7"/>
    </row>
    <row r="367" spans="2:8" ht="12.75">
      <c r="B367" s="7"/>
      <c r="C367" s="7"/>
      <c r="D367" s="7"/>
      <c r="E367" s="7"/>
      <c r="F367" s="7"/>
      <c r="G367" s="7"/>
      <c r="H367" s="7"/>
    </row>
    <row r="368" spans="2:8" ht="12.75">
      <c r="B368" s="7"/>
      <c r="C368" s="7"/>
      <c r="D368" s="7"/>
      <c r="E368" s="7"/>
      <c r="F368" s="7"/>
      <c r="G368" s="7"/>
      <c r="H368" s="7"/>
    </row>
    <row r="369" spans="2:8" ht="12.75">
      <c r="B369" s="7"/>
      <c r="C369" s="7"/>
      <c r="D369" s="7"/>
      <c r="E369" s="7"/>
      <c r="F369" s="7"/>
      <c r="G369" s="7"/>
      <c r="H369" s="7"/>
    </row>
    <row r="370" spans="2:8" ht="12.75">
      <c r="B370" s="7"/>
      <c r="C370" s="7"/>
      <c r="D370" s="7"/>
      <c r="E370" s="7"/>
      <c r="F370" s="7"/>
      <c r="G370" s="7"/>
      <c r="H370" s="7"/>
    </row>
    <row r="371" spans="2:8" ht="12.75">
      <c r="B371" s="7"/>
      <c r="C371" s="7"/>
      <c r="D371" s="7"/>
      <c r="E371" s="7"/>
      <c r="F371" s="7"/>
      <c r="G371" s="7"/>
      <c r="H371" s="7"/>
    </row>
    <row r="372" spans="2:8" ht="12.75">
      <c r="B372" s="7"/>
      <c r="C372" s="7"/>
      <c r="D372" s="7"/>
      <c r="E372" s="7"/>
      <c r="F372" s="7"/>
      <c r="G372" s="7"/>
      <c r="H372" s="7"/>
    </row>
    <row r="373" spans="2:8" ht="12.75">
      <c r="B373" s="7"/>
      <c r="C373" s="7"/>
      <c r="D373" s="7"/>
      <c r="E373" s="7"/>
      <c r="F373" s="7"/>
      <c r="G373" s="7"/>
      <c r="H373" s="7"/>
    </row>
    <row r="374" spans="2:8" ht="12.75">
      <c r="B374" s="7"/>
      <c r="C374" s="7"/>
      <c r="D374" s="7"/>
      <c r="E374" s="7"/>
      <c r="F374" s="7"/>
      <c r="G374" s="7"/>
      <c r="H374" s="7"/>
    </row>
    <row r="375" spans="2:8" ht="12.75">
      <c r="B375" s="7"/>
      <c r="C375" s="7"/>
      <c r="D375" s="7"/>
      <c r="E375" s="7"/>
      <c r="F375" s="7"/>
      <c r="G375" s="7"/>
      <c r="H375" s="7"/>
    </row>
    <row r="376" spans="2:8" ht="12.75">
      <c r="B376" s="7"/>
      <c r="C376" s="7"/>
      <c r="D376" s="7"/>
      <c r="E376" s="7"/>
      <c r="F376" s="7"/>
      <c r="G376" s="7"/>
      <c r="H376" s="7"/>
    </row>
    <row r="377" spans="2:8" ht="12.75">
      <c r="B377" s="7"/>
      <c r="C377" s="7"/>
      <c r="D377" s="7"/>
      <c r="E377" s="7"/>
      <c r="F377" s="7"/>
      <c r="G377" s="7"/>
      <c r="H377" s="7"/>
    </row>
    <row r="378" spans="2:8" ht="12.75">
      <c r="B378" s="7"/>
      <c r="C378" s="7"/>
      <c r="D378" s="7"/>
      <c r="E378" s="7"/>
      <c r="F378" s="7"/>
      <c r="G378" s="7"/>
      <c r="H378" s="7"/>
    </row>
    <row r="379" spans="2:8" ht="12.75">
      <c r="B379" s="7"/>
      <c r="C379" s="7"/>
      <c r="D379" s="7"/>
      <c r="E379" s="7"/>
      <c r="F379" s="7"/>
      <c r="G379" s="7"/>
      <c r="H379" s="7"/>
    </row>
    <row r="380" spans="2:8" ht="12.75">
      <c r="B380" s="7"/>
      <c r="C380" s="7"/>
      <c r="D380" s="7"/>
      <c r="E380" s="7"/>
      <c r="F380" s="7"/>
      <c r="G380" s="7"/>
      <c r="H380" s="7"/>
    </row>
    <row r="381" spans="2:8" ht="12.75">
      <c r="B381" s="7"/>
      <c r="C381" s="7"/>
      <c r="D381" s="7"/>
      <c r="E381" s="7"/>
      <c r="F381" s="7"/>
      <c r="G381" s="7"/>
      <c r="H381" s="7"/>
    </row>
    <row r="382" spans="2:8" ht="12.75">
      <c r="B382" s="7"/>
      <c r="C382" s="7"/>
      <c r="D382" s="7"/>
      <c r="E382" s="7"/>
      <c r="F382" s="7"/>
      <c r="G382" s="7"/>
      <c r="H382" s="7"/>
    </row>
    <row r="383" spans="2:8" ht="12.75">
      <c r="B383" s="7"/>
      <c r="C383" s="7"/>
      <c r="D383" s="7"/>
      <c r="E383" s="7"/>
      <c r="F383" s="7"/>
      <c r="G383" s="7"/>
      <c r="H383" s="7"/>
    </row>
    <row r="384" spans="2:8" ht="12.75">
      <c r="B384" s="7"/>
      <c r="C384" s="7"/>
      <c r="D384" s="7"/>
      <c r="E384" s="7"/>
      <c r="F384" s="7"/>
      <c r="G384" s="7"/>
      <c r="H384" s="7"/>
    </row>
    <row r="385" spans="2:8" ht="12.75">
      <c r="B385" s="7"/>
      <c r="C385" s="7"/>
      <c r="D385" s="7"/>
      <c r="E385" s="7"/>
      <c r="F385" s="7"/>
      <c r="G385" s="7"/>
      <c r="H385" s="7"/>
    </row>
    <row r="386" spans="2:8" ht="12.75">
      <c r="B386" s="7"/>
      <c r="C386" s="7"/>
      <c r="D386" s="7"/>
      <c r="E386" s="7"/>
      <c r="F386" s="7"/>
      <c r="G386" s="7"/>
      <c r="H386" s="7"/>
    </row>
    <row r="387" spans="2:8" ht="12.75">
      <c r="B387" s="7"/>
      <c r="C387" s="7"/>
      <c r="D387" s="7"/>
      <c r="E387" s="7"/>
      <c r="F387" s="7"/>
      <c r="G387" s="7"/>
      <c r="H387" s="7"/>
    </row>
    <row r="388" spans="2:8" ht="12.75">
      <c r="B388" s="7"/>
      <c r="C388" s="7"/>
      <c r="D388" s="7"/>
      <c r="E388" s="7"/>
      <c r="F388" s="7"/>
      <c r="G388" s="7"/>
      <c r="H388" s="7"/>
    </row>
    <row r="389" spans="2:8" ht="12.75">
      <c r="B389" s="7"/>
      <c r="C389" s="7"/>
      <c r="D389" s="7"/>
      <c r="E389" s="7"/>
      <c r="F389" s="7"/>
      <c r="G389" s="7"/>
      <c r="H389" s="7"/>
    </row>
    <row r="390" spans="2:8" ht="12.75">
      <c r="B390" s="7"/>
      <c r="C390" s="7"/>
      <c r="D390" s="7"/>
      <c r="E390" s="7"/>
      <c r="F390" s="7"/>
      <c r="G390" s="7"/>
      <c r="H390" s="7"/>
    </row>
    <row r="391" spans="2:8" ht="12.75">
      <c r="B391" s="7"/>
      <c r="C391" s="7"/>
      <c r="D391" s="7"/>
      <c r="E391" s="7"/>
      <c r="F391" s="7"/>
      <c r="G391" s="7"/>
      <c r="H391" s="7"/>
    </row>
    <row r="392" spans="2:8" ht="12.75">
      <c r="B392" s="7"/>
      <c r="C392" s="7"/>
      <c r="D392" s="7"/>
      <c r="E392" s="7"/>
      <c r="F392" s="7"/>
      <c r="G392" s="7"/>
      <c r="H392" s="7"/>
    </row>
    <row r="393" spans="2:8" ht="12.75">
      <c r="B393" s="7"/>
      <c r="C393" s="7"/>
      <c r="D393" s="7"/>
      <c r="E393" s="7"/>
      <c r="F393" s="7"/>
      <c r="G393" s="7"/>
      <c r="H393" s="7"/>
    </row>
    <row r="394" spans="2:8" ht="12.75">
      <c r="B394" s="7"/>
      <c r="C394" s="7"/>
      <c r="D394" s="7"/>
      <c r="E394" s="7"/>
      <c r="F394" s="7"/>
      <c r="G394" s="7"/>
      <c r="H394" s="7"/>
    </row>
    <row r="395" spans="2:8" ht="12.75">
      <c r="B395" s="7"/>
      <c r="C395" s="7"/>
      <c r="D395" s="7"/>
      <c r="E395" s="7"/>
      <c r="F395" s="7"/>
      <c r="G395" s="7"/>
      <c r="H395" s="7"/>
    </row>
    <row r="396" spans="2:8" ht="12.75">
      <c r="B396" s="7"/>
      <c r="C396" s="7"/>
      <c r="D396" s="7"/>
      <c r="E396" s="7"/>
      <c r="F396" s="7"/>
      <c r="G396" s="7"/>
      <c r="H396" s="7"/>
    </row>
    <row r="397" spans="2:8" ht="12.75">
      <c r="B397" s="7"/>
      <c r="C397" s="7"/>
      <c r="D397" s="7"/>
      <c r="E397" s="7"/>
      <c r="F397" s="7"/>
      <c r="G397" s="7"/>
      <c r="H397" s="7"/>
    </row>
    <row r="398" spans="2:8" ht="12.75">
      <c r="B398" s="7"/>
      <c r="C398" s="7"/>
      <c r="D398" s="7"/>
      <c r="E398" s="7"/>
      <c r="F398" s="7"/>
      <c r="G398" s="7"/>
      <c r="H398" s="7"/>
    </row>
    <row r="399" spans="2:8" ht="12.75">
      <c r="B399" s="7"/>
      <c r="C399" s="7"/>
      <c r="D399" s="7"/>
      <c r="E399" s="7"/>
      <c r="F399" s="7"/>
      <c r="G399" s="7"/>
      <c r="H399" s="7"/>
    </row>
    <row r="400" spans="2:8" ht="12.75">
      <c r="B400" s="7"/>
      <c r="C400" s="7"/>
      <c r="D400" s="7"/>
      <c r="E400" s="7"/>
      <c r="F400" s="7"/>
      <c r="G400" s="7"/>
      <c r="H400" s="7"/>
    </row>
    <row r="401" spans="2:8" ht="12.75">
      <c r="B401" s="7"/>
      <c r="C401" s="7"/>
      <c r="D401" s="7"/>
      <c r="E401" s="7"/>
      <c r="F401" s="7"/>
      <c r="G401" s="7"/>
      <c r="H401" s="7"/>
    </row>
    <row r="402" spans="2:8" ht="12.75">
      <c r="B402" s="7"/>
      <c r="C402" s="7"/>
      <c r="D402" s="7"/>
      <c r="E402" s="7"/>
      <c r="F402" s="7"/>
      <c r="G402" s="7"/>
      <c r="H402" s="7"/>
    </row>
    <row r="403" spans="2:8" ht="12.75">
      <c r="B403" s="7"/>
      <c r="C403" s="7"/>
      <c r="D403" s="7"/>
      <c r="E403" s="7"/>
      <c r="F403" s="7"/>
      <c r="G403" s="7"/>
      <c r="H403" s="7"/>
    </row>
    <row r="404" spans="2:8" ht="12.75">
      <c r="B404" s="7"/>
      <c r="C404" s="7"/>
      <c r="D404" s="7"/>
      <c r="E404" s="7"/>
      <c r="F404" s="7"/>
      <c r="G404" s="7"/>
      <c r="H404" s="7"/>
    </row>
    <row r="405" spans="2:8" ht="12.75">
      <c r="B405" s="7"/>
      <c r="C405" s="7"/>
      <c r="D405" s="7"/>
      <c r="E405" s="7"/>
      <c r="F405" s="7"/>
      <c r="G405" s="7"/>
      <c r="H405" s="7"/>
    </row>
    <row r="406" spans="2:8" ht="12.75">
      <c r="B406" s="7"/>
      <c r="C406" s="7"/>
      <c r="D406" s="7"/>
      <c r="E406" s="7"/>
      <c r="F406" s="7"/>
      <c r="G406" s="7"/>
      <c r="H406" s="7"/>
    </row>
    <row r="407" spans="2:8" ht="12.75">
      <c r="B407" s="7"/>
      <c r="C407" s="7"/>
      <c r="D407" s="7"/>
      <c r="E407" s="7"/>
      <c r="F407" s="7"/>
      <c r="G407" s="7"/>
      <c r="H407" s="7"/>
    </row>
    <row r="408" spans="2:8" ht="12.75">
      <c r="B408" s="7"/>
      <c r="C408" s="7"/>
      <c r="D408" s="7"/>
      <c r="E408" s="7"/>
      <c r="F408" s="7"/>
      <c r="G408" s="7"/>
      <c r="H408" s="7"/>
    </row>
    <row r="409" spans="2:8" ht="12.75">
      <c r="B409" s="7"/>
      <c r="C409" s="7"/>
      <c r="D409" s="7"/>
      <c r="E409" s="7"/>
      <c r="F409" s="7"/>
      <c r="G409" s="7"/>
      <c r="H409" s="7"/>
    </row>
    <row r="410" spans="2:8" ht="12.75">
      <c r="B410" s="7"/>
      <c r="C410" s="7"/>
      <c r="D410" s="7"/>
      <c r="E410" s="7"/>
      <c r="F410" s="7"/>
      <c r="G410" s="7"/>
      <c r="H410" s="7"/>
    </row>
    <row r="411" spans="2:8" ht="12.75">
      <c r="B411" s="7"/>
      <c r="C411" s="7"/>
      <c r="D411" s="7"/>
      <c r="E411" s="7"/>
      <c r="F411" s="7"/>
      <c r="G411" s="7"/>
      <c r="H411" s="7"/>
    </row>
    <row r="412" spans="2:8" ht="12.75">
      <c r="B412" s="7"/>
      <c r="C412" s="7"/>
      <c r="D412" s="7"/>
      <c r="E412" s="7"/>
      <c r="F412" s="7"/>
      <c r="G412" s="7"/>
      <c r="H412" s="7"/>
    </row>
    <row r="413" spans="2:8" ht="12.75">
      <c r="B413" s="7"/>
      <c r="C413" s="7"/>
      <c r="D413" s="7"/>
      <c r="E413" s="7"/>
      <c r="F413" s="7"/>
      <c r="G413" s="7"/>
      <c r="H413" s="7"/>
    </row>
    <row r="414" spans="2:8" ht="12.75">
      <c r="B414" s="7"/>
      <c r="C414" s="7"/>
      <c r="D414" s="7"/>
      <c r="E414" s="7"/>
      <c r="F414" s="7"/>
      <c r="G414" s="7"/>
      <c r="H414" s="7"/>
    </row>
    <row r="415" spans="2:8" ht="12.75">
      <c r="B415" s="7"/>
      <c r="C415" s="7"/>
      <c r="D415" s="7"/>
      <c r="E415" s="7"/>
      <c r="F415" s="7"/>
      <c r="G415" s="7"/>
      <c r="H415" s="7"/>
    </row>
    <row r="416" spans="2:8" ht="12.75">
      <c r="B416" s="7"/>
      <c r="C416" s="7"/>
      <c r="D416" s="7"/>
      <c r="E416" s="7"/>
      <c r="F416" s="7"/>
      <c r="G416" s="7"/>
      <c r="H416" s="7"/>
    </row>
    <row r="417" spans="2:8" ht="12.75">
      <c r="B417" s="7"/>
      <c r="C417" s="7"/>
      <c r="D417" s="7"/>
      <c r="E417" s="7"/>
      <c r="F417" s="7"/>
      <c r="G417" s="7"/>
      <c r="H417" s="7"/>
    </row>
    <row r="418" spans="2:8" ht="12.75">
      <c r="B418" s="7"/>
      <c r="C418" s="7"/>
      <c r="D418" s="7"/>
      <c r="E418" s="7"/>
      <c r="F418" s="7"/>
      <c r="G418" s="7"/>
      <c r="H418" s="7"/>
    </row>
    <row r="419" spans="2:8" ht="12.75">
      <c r="B419" s="7"/>
      <c r="C419" s="7"/>
      <c r="D419" s="7"/>
      <c r="E419" s="7"/>
      <c r="F419" s="7"/>
      <c r="G419" s="7"/>
      <c r="H419" s="7"/>
    </row>
    <row r="420" spans="2:8" ht="12.75">
      <c r="B420" s="7"/>
      <c r="C420" s="7"/>
      <c r="D420" s="7"/>
      <c r="E420" s="7"/>
      <c r="F420" s="7"/>
      <c r="G420" s="7"/>
      <c r="H420" s="7"/>
    </row>
    <row r="421" spans="2:8" ht="12.75">
      <c r="B421" s="7"/>
      <c r="C421" s="7"/>
      <c r="D421" s="7"/>
      <c r="E421" s="7"/>
      <c r="F421" s="7"/>
      <c r="G421" s="7"/>
      <c r="H421" s="7"/>
    </row>
    <row r="422" spans="2:8" ht="12.75">
      <c r="B422" s="7"/>
      <c r="C422" s="7"/>
      <c r="D422" s="7"/>
      <c r="E422" s="7"/>
      <c r="F422" s="7"/>
      <c r="G422" s="7"/>
      <c r="H422" s="7"/>
    </row>
    <row r="423" spans="2:8" ht="12.75">
      <c r="B423" s="7"/>
      <c r="C423" s="7"/>
      <c r="D423" s="7"/>
      <c r="E423" s="7"/>
      <c r="F423" s="7"/>
      <c r="G423" s="7"/>
      <c r="H423" s="7"/>
    </row>
    <row r="424" spans="2:8" ht="12.75">
      <c r="B424" s="7"/>
      <c r="C424" s="7"/>
      <c r="D424" s="7"/>
      <c r="E424" s="7"/>
      <c r="F424" s="7"/>
      <c r="G424" s="7"/>
      <c r="H424" s="7"/>
    </row>
    <row r="425" spans="2:8" ht="12.75">
      <c r="B425" s="12"/>
      <c r="C425" s="12"/>
      <c r="D425" s="12"/>
      <c r="E425" s="12"/>
      <c r="F425" s="12"/>
      <c r="G425" s="12"/>
      <c r="H425" s="12"/>
    </row>
    <row r="426" spans="2:8" ht="12.75">
      <c r="B426" s="12"/>
      <c r="C426" s="12"/>
      <c r="D426" s="12"/>
      <c r="E426" s="12"/>
      <c r="F426" s="12"/>
      <c r="G426" s="12"/>
      <c r="H426" s="12"/>
    </row>
    <row r="427" spans="2:8" ht="12.75">
      <c r="B427" s="12"/>
      <c r="C427" s="12"/>
      <c r="D427" s="12"/>
      <c r="E427" s="12"/>
      <c r="F427" s="12"/>
      <c r="G427" s="12"/>
      <c r="H427" s="12"/>
    </row>
    <row r="428" spans="2:8" ht="12.75">
      <c r="B428" s="12"/>
      <c r="C428" s="12"/>
      <c r="D428" s="12"/>
      <c r="E428" s="12"/>
      <c r="F428" s="12"/>
      <c r="G428" s="12"/>
      <c r="H428" s="12"/>
    </row>
    <row r="429" spans="2:8" ht="12.75">
      <c r="B429" s="12"/>
      <c r="C429" s="12"/>
      <c r="D429" s="12"/>
      <c r="E429" s="12"/>
      <c r="F429" s="12"/>
      <c r="G429" s="12"/>
      <c r="H429" s="12"/>
    </row>
    <row r="430" spans="2:8" ht="12.75">
      <c r="B430" s="12"/>
      <c r="C430" s="12"/>
      <c r="D430" s="12"/>
      <c r="E430" s="12"/>
      <c r="F430" s="12"/>
      <c r="G430" s="12"/>
      <c r="H430" s="12"/>
    </row>
    <row r="431" spans="2:8" ht="12.75">
      <c r="B431" s="12"/>
      <c r="C431" s="12"/>
      <c r="D431" s="12"/>
      <c r="E431" s="12"/>
      <c r="F431" s="12"/>
      <c r="G431" s="12"/>
      <c r="H431" s="12"/>
    </row>
    <row r="432" spans="2:8" ht="12.75">
      <c r="B432" s="12"/>
      <c r="C432" s="12"/>
      <c r="D432" s="12"/>
      <c r="E432" s="12"/>
      <c r="F432" s="12"/>
      <c r="G432" s="12"/>
      <c r="H432" s="12"/>
    </row>
    <row r="433" spans="2:8" ht="12.75">
      <c r="B433" s="12"/>
      <c r="C433" s="12"/>
      <c r="D433" s="12"/>
      <c r="E433" s="12"/>
      <c r="F433" s="12"/>
      <c r="G433" s="12"/>
      <c r="H433" s="12"/>
    </row>
    <row r="434" spans="2:8" ht="12.75">
      <c r="B434" s="12"/>
      <c r="C434" s="12"/>
      <c r="D434" s="12"/>
      <c r="E434" s="12"/>
      <c r="F434" s="12"/>
      <c r="G434" s="12"/>
      <c r="H434" s="12"/>
    </row>
    <row r="435" spans="2:8" ht="12.75">
      <c r="B435" s="12"/>
      <c r="C435" s="12"/>
      <c r="D435" s="12"/>
      <c r="E435" s="12"/>
      <c r="F435" s="12"/>
      <c r="G435" s="12"/>
      <c r="H435" s="12"/>
    </row>
    <row r="436" spans="2:8" ht="12.75">
      <c r="B436" s="12"/>
      <c r="C436" s="12"/>
      <c r="D436" s="12"/>
      <c r="E436" s="12"/>
      <c r="F436" s="12"/>
      <c r="G436" s="12"/>
      <c r="H436" s="12"/>
    </row>
    <row r="437" spans="2:8" ht="12.75">
      <c r="B437" s="12"/>
      <c r="C437" s="12"/>
      <c r="D437" s="12"/>
      <c r="E437" s="12"/>
      <c r="F437" s="12"/>
      <c r="G437" s="12"/>
      <c r="H437" s="12"/>
    </row>
    <row r="438" spans="2:8" ht="12.75">
      <c r="B438" s="12"/>
      <c r="C438" s="12"/>
      <c r="D438" s="12"/>
      <c r="E438" s="12"/>
      <c r="F438" s="12"/>
      <c r="G438" s="12"/>
      <c r="H438" s="12"/>
    </row>
    <row r="439" spans="2:8" ht="12.75">
      <c r="B439" s="12"/>
      <c r="C439" s="12"/>
      <c r="D439" s="12"/>
      <c r="E439" s="12"/>
      <c r="F439" s="12"/>
      <c r="G439" s="12"/>
      <c r="H439" s="12"/>
    </row>
    <row r="440" spans="2:8" ht="12.75">
      <c r="B440" s="12"/>
      <c r="C440" s="12"/>
      <c r="D440" s="12"/>
      <c r="E440" s="12"/>
      <c r="F440" s="12"/>
      <c r="G440" s="12"/>
      <c r="H440" s="12"/>
    </row>
    <row r="441" spans="2:8" ht="12.75">
      <c r="B441" s="12"/>
      <c r="C441" s="12"/>
      <c r="D441" s="12"/>
      <c r="E441" s="12"/>
      <c r="F441" s="12"/>
      <c r="G441" s="12"/>
      <c r="H441" s="12"/>
    </row>
    <row r="442" spans="2:8" ht="12.75">
      <c r="B442" s="12"/>
      <c r="C442" s="12"/>
      <c r="D442" s="12"/>
      <c r="E442" s="12"/>
      <c r="F442" s="12"/>
      <c r="G442" s="12"/>
      <c r="H442" s="12"/>
    </row>
    <row r="443" spans="2:8" ht="12.75">
      <c r="B443" s="12"/>
      <c r="C443" s="12"/>
      <c r="D443" s="12"/>
      <c r="E443" s="12"/>
      <c r="F443" s="12"/>
      <c r="G443" s="12"/>
      <c r="H443" s="12"/>
    </row>
    <row r="444" spans="2:8" ht="12.75">
      <c r="B444" s="12"/>
      <c r="C444" s="12"/>
      <c r="D444" s="12"/>
      <c r="E444" s="12"/>
      <c r="F444" s="12"/>
      <c r="G444" s="12"/>
      <c r="H444" s="12"/>
    </row>
    <row r="445" spans="2:8" ht="12.75">
      <c r="B445" s="12"/>
      <c r="C445" s="12"/>
      <c r="D445" s="12"/>
      <c r="E445" s="12"/>
      <c r="F445" s="12"/>
      <c r="G445" s="12"/>
      <c r="H445" s="12"/>
    </row>
    <row r="446" spans="2:8" ht="12.75">
      <c r="B446" s="12"/>
      <c r="C446" s="12"/>
      <c r="D446" s="12"/>
      <c r="E446" s="12"/>
      <c r="F446" s="12"/>
      <c r="G446" s="12"/>
      <c r="H446" s="12"/>
    </row>
    <row r="447" spans="2:8" ht="12.75">
      <c r="B447" s="12"/>
      <c r="C447" s="12"/>
      <c r="D447" s="12"/>
      <c r="E447" s="12"/>
      <c r="F447" s="12"/>
      <c r="G447" s="12"/>
      <c r="H447" s="12"/>
    </row>
    <row r="448" spans="2:8" ht="12.75">
      <c r="B448" s="12"/>
      <c r="C448" s="12"/>
      <c r="D448" s="12"/>
      <c r="E448" s="12"/>
      <c r="F448" s="12"/>
      <c r="G448" s="12"/>
      <c r="H448" s="12"/>
    </row>
    <row r="449" spans="2:8" ht="12.75">
      <c r="B449" s="12"/>
      <c r="C449" s="12"/>
      <c r="D449" s="12"/>
      <c r="E449" s="12"/>
      <c r="F449" s="12"/>
      <c r="G449" s="12"/>
      <c r="H449" s="12"/>
    </row>
    <row r="450" spans="2:8" ht="12.75">
      <c r="B450" s="12"/>
      <c r="C450" s="12"/>
      <c r="D450" s="12"/>
      <c r="E450" s="12"/>
      <c r="F450" s="12"/>
      <c r="G450" s="12"/>
      <c r="H450" s="12"/>
    </row>
    <row r="451" spans="2:8" ht="12.75">
      <c r="B451" s="12"/>
      <c r="C451" s="12"/>
      <c r="D451" s="12"/>
      <c r="E451" s="12"/>
      <c r="F451" s="12"/>
      <c r="G451" s="12"/>
      <c r="H451" s="12"/>
    </row>
    <row r="452" spans="2:8" ht="12.75">
      <c r="B452" s="12"/>
      <c r="C452" s="12"/>
      <c r="D452" s="12"/>
      <c r="E452" s="12"/>
      <c r="F452" s="12"/>
      <c r="G452" s="12"/>
      <c r="H452" s="12"/>
    </row>
    <row r="453" spans="2:8" ht="12.75">
      <c r="B453" s="12"/>
      <c r="C453" s="12"/>
      <c r="D453" s="12"/>
      <c r="E453" s="12"/>
      <c r="F453" s="12"/>
      <c r="G453" s="12"/>
      <c r="H453" s="12"/>
    </row>
    <row r="454" spans="2:8" ht="12.75">
      <c r="B454" s="12"/>
      <c r="C454" s="12"/>
      <c r="D454" s="12"/>
      <c r="E454" s="12"/>
      <c r="F454" s="12"/>
      <c r="G454" s="12"/>
      <c r="H454" s="12"/>
    </row>
    <row r="455" spans="2:8" ht="12.75">
      <c r="B455" s="12"/>
      <c r="C455" s="12"/>
      <c r="D455" s="12"/>
      <c r="E455" s="12"/>
      <c r="F455" s="12"/>
      <c r="G455" s="12"/>
      <c r="H455" s="12"/>
    </row>
    <row r="456" spans="2:8" ht="12.75">
      <c r="B456" s="12"/>
      <c r="C456" s="12"/>
      <c r="D456" s="12"/>
      <c r="E456" s="12"/>
      <c r="F456" s="12"/>
      <c r="G456" s="12"/>
      <c r="H456" s="12"/>
    </row>
    <row r="457" spans="2:8" ht="12.75">
      <c r="B457" s="12"/>
      <c r="C457" s="12"/>
      <c r="D457" s="12"/>
      <c r="E457" s="12"/>
      <c r="F457" s="12"/>
      <c r="G457" s="12"/>
      <c r="H457" s="12"/>
    </row>
    <row r="458" spans="2:8" ht="12.75">
      <c r="B458" s="12"/>
      <c r="C458" s="12"/>
      <c r="D458" s="12"/>
      <c r="E458" s="12"/>
      <c r="F458" s="12"/>
      <c r="G458" s="12"/>
      <c r="H458" s="12"/>
    </row>
    <row r="459" spans="2:8" ht="12.75">
      <c r="B459" s="12"/>
      <c r="C459" s="12"/>
      <c r="D459" s="12"/>
      <c r="E459" s="12"/>
      <c r="F459" s="12"/>
      <c r="G459" s="12"/>
      <c r="H459" s="12"/>
    </row>
    <row r="460" spans="2:8" ht="12.75">
      <c r="B460" s="12"/>
      <c r="C460" s="12"/>
      <c r="D460" s="12"/>
      <c r="E460" s="12"/>
      <c r="F460" s="12"/>
      <c r="G460" s="12"/>
      <c r="H460" s="12"/>
    </row>
    <row r="461" spans="2:8" ht="12.75">
      <c r="B461" s="12"/>
      <c r="C461" s="12"/>
      <c r="D461" s="12"/>
      <c r="E461" s="12"/>
      <c r="F461" s="12"/>
      <c r="G461" s="12"/>
      <c r="H461" s="12"/>
    </row>
    <row r="462" spans="2:8" ht="12.75">
      <c r="B462" s="12"/>
      <c r="C462" s="12"/>
      <c r="D462" s="12"/>
      <c r="E462" s="12"/>
      <c r="F462" s="12"/>
      <c r="G462" s="12"/>
      <c r="H462" s="12"/>
    </row>
    <row r="463" spans="2:8" ht="12.75">
      <c r="B463" s="12"/>
      <c r="C463" s="12"/>
      <c r="D463" s="12"/>
      <c r="E463" s="12"/>
      <c r="F463" s="12"/>
      <c r="G463" s="12"/>
      <c r="H463" s="12"/>
    </row>
    <row r="464" spans="2:8" ht="12.75">
      <c r="B464" s="12"/>
      <c r="C464" s="12"/>
      <c r="D464" s="12"/>
      <c r="E464" s="12"/>
      <c r="F464" s="12"/>
      <c r="G464" s="12"/>
      <c r="H464" s="12"/>
    </row>
    <row r="465" spans="2:8" ht="12.75">
      <c r="B465" s="12"/>
      <c r="C465" s="12"/>
      <c r="D465" s="12"/>
      <c r="E465" s="12"/>
      <c r="F465" s="12"/>
      <c r="G465" s="12"/>
      <c r="H465" s="12"/>
    </row>
    <row r="466" spans="2:8" ht="12.75">
      <c r="B466" s="12"/>
      <c r="C466" s="12"/>
      <c r="D466" s="12"/>
      <c r="E466" s="12"/>
      <c r="F466" s="12"/>
      <c r="G466" s="12"/>
      <c r="H466" s="12"/>
    </row>
    <row r="467" spans="2:8" ht="12.75">
      <c r="B467" s="12"/>
      <c r="C467" s="12"/>
      <c r="D467" s="12"/>
      <c r="E467" s="12"/>
      <c r="F467" s="12"/>
      <c r="G467" s="12"/>
      <c r="H467" s="12"/>
    </row>
    <row r="468" spans="2:8" ht="12.75">
      <c r="B468" s="12"/>
      <c r="C468" s="12"/>
      <c r="D468" s="12"/>
      <c r="E468" s="12"/>
      <c r="F468" s="12"/>
      <c r="G468" s="12"/>
      <c r="H468" s="12"/>
    </row>
    <row r="469" spans="2:8" ht="12.75">
      <c r="B469" s="12"/>
      <c r="C469" s="12"/>
      <c r="D469" s="12"/>
      <c r="E469" s="12"/>
      <c r="F469" s="12"/>
      <c r="G469" s="12"/>
      <c r="H469" s="12"/>
    </row>
    <row r="470" spans="2:8" ht="12.75">
      <c r="B470" s="12"/>
      <c r="C470" s="12"/>
      <c r="D470" s="12"/>
      <c r="E470" s="12"/>
      <c r="F470" s="12"/>
      <c r="G470" s="12"/>
      <c r="H470" s="12"/>
    </row>
    <row r="471" spans="2:8" ht="12.75">
      <c r="B471" s="12"/>
      <c r="C471" s="12"/>
      <c r="D471" s="12"/>
      <c r="E471" s="12"/>
      <c r="F471" s="12"/>
      <c r="G471" s="12"/>
      <c r="H471" s="12"/>
    </row>
    <row r="472" spans="2:8" ht="12.75">
      <c r="B472" s="12"/>
      <c r="C472" s="12"/>
      <c r="D472" s="12"/>
      <c r="E472" s="12"/>
      <c r="F472" s="12"/>
      <c r="G472" s="12"/>
      <c r="H472" s="12"/>
    </row>
    <row r="473" spans="2:8" ht="12.75">
      <c r="B473" s="12"/>
      <c r="C473" s="12"/>
      <c r="D473" s="12"/>
      <c r="E473" s="12"/>
      <c r="F473" s="12"/>
      <c r="G473" s="12"/>
      <c r="H473" s="12"/>
    </row>
    <row r="474" spans="2:8" ht="12.75">
      <c r="B474" s="12"/>
      <c r="C474" s="12"/>
      <c r="D474" s="12"/>
      <c r="E474" s="12"/>
      <c r="F474" s="12"/>
      <c r="G474" s="12"/>
      <c r="H474" s="12"/>
    </row>
    <row r="475" spans="2:8" ht="12.75">
      <c r="B475" s="12"/>
      <c r="C475" s="12"/>
      <c r="D475" s="12"/>
      <c r="E475" s="12"/>
      <c r="F475" s="12"/>
      <c r="G475" s="12"/>
      <c r="H475" s="12"/>
    </row>
    <row r="476" spans="2:8" ht="12.75">
      <c r="B476" s="12"/>
      <c r="C476" s="12"/>
      <c r="D476" s="12"/>
      <c r="E476" s="12"/>
      <c r="F476" s="12"/>
      <c r="G476" s="12"/>
      <c r="H476" s="12"/>
    </row>
    <row r="477" spans="2:8" ht="12.75">
      <c r="B477" s="12"/>
      <c r="C477" s="12"/>
      <c r="D477" s="12"/>
      <c r="E477" s="12"/>
      <c r="F477" s="12"/>
      <c r="G477" s="12"/>
      <c r="H477" s="12"/>
    </row>
    <row r="478" spans="2:8" ht="12.75">
      <c r="B478" s="12"/>
      <c r="C478" s="12"/>
      <c r="D478" s="12"/>
      <c r="E478" s="12"/>
      <c r="F478" s="12"/>
      <c r="G478" s="12"/>
      <c r="H478" s="12"/>
    </row>
    <row r="479" spans="2:8" ht="12.75">
      <c r="B479" s="12"/>
      <c r="C479" s="12"/>
      <c r="D479" s="12"/>
      <c r="E479" s="12"/>
      <c r="F479" s="12"/>
      <c r="G479" s="12"/>
      <c r="H479" s="12"/>
    </row>
    <row r="480" spans="2:8" ht="12.75">
      <c r="B480" s="12"/>
      <c r="C480" s="12"/>
      <c r="D480" s="12"/>
      <c r="E480" s="12"/>
      <c r="F480" s="12"/>
      <c r="G480" s="12"/>
      <c r="H480" s="12"/>
    </row>
    <row r="481" spans="2:8" ht="12.75">
      <c r="B481" s="12"/>
      <c r="C481" s="12"/>
      <c r="D481" s="12"/>
      <c r="E481" s="12"/>
      <c r="F481" s="12"/>
      <c r="G481" s="12"/>
      <c r="H481" s="12"/>
    </row>
    <row r="482" spans="2:8" ht="12.75">
      <c r="B482" s="12"/>
      <c r="C482" s="12"/>
      <c r="D482" s="12"/>
      <c r="E482" s="12"/>
      <c r="F482" s="12"/>
      <c r="G482" s="12"/>
      <c r="H482" s="12"/>
    </row>
    <row r="483" spans="2:8" ht="12.75">
      <c r="B483" s="12"/>
      <c r="C483" s="12"/>
      <c r="D483" s="12"/>
      <c r="E483" s="12"/>
      <c r="F483" s="12"/>
      <c r="G483" s="12"/>
      <c r="H483" s="12"/>
    </row>
    <row r="484" spans="2:8" ht="12.75">
      <c r="B484" s="12"/>
      <c r="C484" s="12"/>
      <c r="D484" s="12"/>
      <c r="E484" s="12"/>
      <c r="F484" s="12"/>
      <c r="G484" s="12"/>
      <c r="H484" s="12"/>
    </row>
    <row r="485" spans="2:8" ht="12.75">
      <c r="B485" s="12"/>
      <c r="C485" s="12"/>
      <c r="D485" s="12"/>
      <c r="E485" s="12"/>
      <c r="F485" s="12"/>
      <c r="G485" s="12"/>
      <c r="H485" s="12"/>
    </row>
    <row r="486" spans="2:8" ht="12.75">
      <c r="B486" s="12"/>
      <c r="C486" s="12"/>
      <c r="D486" s="12"/>
      <c r="E486" s="12"/>
      <c r="F486" s="12"/>
      <c r="G486" s="12"/>
      <c r="H486" s="12"/>
    </row>
    <row r="487" spans="2:8" ht="12.75">
      <c r="B487" s="12"/>
      <c r="C487" s="12"/>
      <c r="D487" s="12"/>
      <c r="E487" s="12"/>
      <c r="F487" s="12"/>
      <c r="G487" s="12"/>
      <c r="H487" s="12"/>
    </row>
    <row r="488" spans="2:8" ht="12.75">
      <c r="B488" s="12"/>
      <c r="C488" s="12"/>
      <c r="D488" s="12"/>
      <c r="E488" s="12"/>
      <c r="F488" s="12"/>
      <c r="G488" s="12"/>
      <c r="H488" s="12"/>
    </row>
    <row r="489" spans="2:8" ht="12.75">
      <c r="B489" s="12"/>
      <c r="C489" s="12"/>
      <c r="D489" s="12"/>
      <c r="E489" s="12"/>
      <c r="F489" s="12"/>
      <c r="G489" s="12"/>
      <c r="H489" s="12"/>
    </row>
    <row r="490" spans="2:8" ht="12.75">
      <c r="B490" s="12"/>
      <c r="C490" s="12"/>
      <c r="D490" s="12"/>
      <c r="E490" s="12"/>
      <c r="F490" s="12"/>
      <c r="G490" s="12"/>
      <c r="H490" s="12"/>
    </row>
    <row r="491" spans="2:8" ht="12.75">
      <c r="B491" s="12"/>
      <c r="C491" s="12"/>
      <c r="D491" s="12"/>
      <c r="E491" s="12"/>
      <c r="F491" s="12"/>
      <c r="G491" s="12"/>
      <c r="H491" s="12"/>
    </row>
    <row r="492" spans="2:8" ht="12.75">
      <c r="B492" s="12"/>
      <c r="C492" s="12"/>
      <c r="D492" s="12"/>
      <c r="E492" s="12"/>
      <c r="F492" s="12"/>
      <c r="G492" s="12"/>
      <c r="H492" s="12"/>
    </row>
    <row r="493" spans="2:8" ht="12.75">
      <c r="B493" s="12"/>
      <c r="C493" s="12"/>
      <c r="D493" s="12"/>
      <c r="E493" s="12"/>
      <c r="F493" s="12"/>
      <c r="G493" s="12"/>
      <c r="H493" s="12"/>
    </row>
    <row r="494" spans="2:8" ht="12.75">
      <c r="B494" s="12"/>
      <c r="C494" s="12"/>
      <c r="D494" s="12"/>
      <c r="E494" s="12"/>
      <c r="F494" s="12"/>
      <c r="G494" s="12"/>
      <c r="H494" s="12"/>
    </row>
    <row r="495" spans="2:8" ht="12.75">
      <c r="B495" s="12"/>
      <c r="C495" s="12"/>
      <c r="D495" s="12"/>
      <c r="E495" s="12"/>
      <c r="F495" s="12"/>
      <c r="G495" s="12"/>
      <c r="H495" s="12"/>
    </row>
    <row r="496" spans="2:8" ht="12.75">
      <c r="B496" s="12"/>
      <c r="C496" s="12"/>
      <c r="D496" s="12"/>
      <c r="E496" s="12"/>
      <c r="F496" s="12"/>
      <c r="G496" s="12"/>
      <c r="H496" s="12"/>
    </row>
    <row r="497" spans="2:8" ht="12.75">
      <c r="B497" s="12"/>
      <c r="C497" s="12"/>
      <c r="D497" s="12"/>
      <c r="E497" s="12"/>
      <c r="F497" s="12"/>
      <c r="G497" s="12"/>
      <c r="H497" s="12"/>
    </row>
    <row r="498" spans="2:8" ht="12.75">
      <c r="B498" s="12"/>
      <c r="C498" s="12"/>
      <c r="D498" s="12"/>
      <c r="E498" s="12"/>
      <c r="F498" s="12"/>
      <c r="G498" s="12"/>
      <c r="H498" s="12"/>
    </row>
    <row r="499" spans="2:8" ht="12.75">
      <c r="B499" s="12"/>
      <c r="C499" s="12"/>
      <c r="D499" s="12"/>
      <c r="E499" s="12"/>
      <c r="F499" s="12"/>
      <c r="G499" s="12"/>
      <c r="H499" s="12"/>
    </row>
    <row r="500" spans="2:8" ht="12.75">
      <c r="B500" s="12"/>
      <c r="C500" s="12"/>
      <c r="D500" s="12"/>
      <c r="E500" s="12"/>
      <c r="F500" s="12"/>
      <c r="G500" s="12"/>
      <c r="H500" s="12"/>
    </row>
    <row r="501" spans="2:8" ht="12.75">
      <c r="B501" s="12"/>
      <c r="C501" s="12"/>
      <c r="D501" s="12"/>
      <c r="E501" s="12"/>
      <c r="F501" s="12"/>
      <c r="G501" s="12"/>
      <c r="H501" s="12"/>
    </row>
    <row r="502" spans="2:8" ht="12.75">
      <c r="B502" s="12"/>
      <c r="C502" s="12"/>
      <c r="D502" s="12"/>
      <c r="E502" s="12"/>
      <c r="F502" s="12"/>
      <c r="G502" s="12"/>
      <c r="H502" s="12"/>
    </row>
    <row r="503" spans="2:8" ht="12.75">
      <c r="B503" s="12"/>
      <c r="C503" s="12"/>
      <c r="D503" s="12"/>
      <c r="E503" s="12"/>
      <c r="F503" s="12"/>
      <c r="G503" s="12"/>
      <c r="H503" s="12"/>
    </row>
    <row r="504" spans="2:8" ht="12.75">
      <c r="B504" s="12"/>
      <c r="C504" s="12"/>
      <c r="D504" s="12"/>
      <c r="E504" s="12"/>
      <c r="F504" s="12"/>
      <c r="G504" s="12"/>
      <c r="H504" s="12"/>
    </row>
    <row r="505" spans="2:8" ht="12.75">
      <c r="B505" s="12"/>
      <c r="C505" s="12"/>
      <c r="D505" s="12"/>
      <c r="E505" s="12"/>
      <c r="F505" s="12"/>
      <c r="G505" s="12"/>
      <c r="H505" s="12"/>
    </row>
    <row r="506" spans="2:8" ht="12.75">
      <c r="B506" s="12"/>
      <c r="C506" s="12"/>
      <c r="D506" s="12"/>
      <c r="E506" s="12"/>
      <c r="F506" s="12"/>
      <c r="G506" s="12"/>
      <c r="H506" s="12"/>
    </row>
    <row r="507" spans="2:8" ht="12.75">
      <c r="B507" s="12"/>
      <c r="C507" s="12"/>
      <c r="D507" s="12"/>
      <c r="E507" s="12"/>
      <c r="F507" s="12"/>
      <c r="G507" s="12"/>
      <c r="H507" s="12"/>
    </row>
    <row r="508" spans="2:8" ht="12.75">
      <c r="B508" s="12"/>
      <c r="C508" s="12"/>
      <c r="D508" s="12"/>
      <c r="E508" s="12"/>
      <c r="F508" s="12"/>
      <c r="G508" s="12"/>
      <c r="H508" s="12"/>
    </row>
    <row r="509" spans="2:8" ht="12.75">
      <c r="B509" s="12"/>
      <c r="C509" s="12"/>
      <c r="D509" s="12"/>
      <c r="E509" s="12"/>
      <c r="F509" s="12"/>
      <c r="G509" s="12"/>
      <c r="H509" s="12"/>
    </row>
    <row r="510" spans="2:8" ht="12.75">
      <c r="B510" s="12"/>
      <c r="C510" s="12"/>
      <c r="D510" s="12"/>
      <c r="E510" s="12"/>
      <c r="F510" s="12"/>
      <c r="G510" s="12"/>
      <c r="H510" s="12"/>
    </row>
    <row r="511" spans="2:8" ht="12.75">
      <c r="B511" s="12"/>
      <c r="C511" s="12"/>
      <c r="D511" s="12"/>
      <c r="E511" s="12"/>
      <c r="F511" s="12"/>
      <c r="G511" s="12"/>
      <c r="H511" s="12"/>
    </row>
    <row r="512" spans="2:8" ht="12.75">
      <c r="B512" s="12"/>
      <c r="C512" s="12"/>
      <c r="D512" s="12"/>
      <c r="E512" s="12"/>
      <c r="F512" s="12"/>
      <c r="G512" s="12"/>
      <c r="H512" s="12"/>
    </row>
    <row r="513" spans="2:8" ht="12.75">
      <c r="B513" s="12"/>
      <c r="C513" s="12"/>
      <c r="D513" s="12"/>
      <c r="E513" s="12"/>
      <c r="F513" s="12"/>
      <c r="G513" s="12"/>
      <c r="H513" s="12"/>
    </row>
    <row r="514" spans="2:8" ht="12.75">
      <c r="B514" s="12"/>
      <c r="C514" s="12"/>
      <c r="D514" s="12"/>
      <c r="E514" s="12"/>
      <c r="F514" s="12"/>
      <c r="G514" s="12"/>
      <c r="H514" s="12"/>
    </row>
    <row r="515" spans="2:8" ht="12.75">
      <c r="B515" s="12"/>
      <c r="C515" s="12"/>
      <c r="D515" s="12"/>
      <c r="E515" s="12"/>
      <c r="F515" s="12"/>
      <c r="G515" s="12"/>
      <c r="H515" s="12"/>
    </row>
    <row r="516" spans="2:8" ht="12.75">
      <c r="B516" s="12"/>
      <c r="C516" s="12"/>
      <c r="D516" s="12"/>
      <c r="E516" s="12"/>
      <c r="F516" s="12"/>
      <c r="G516" s="12"/>
      <c r="H516" s="12"/>
    </row>
    <row r="517" spans="2:8" ht="12.75">
      <c r="B517" s="12"/>
      <c r="C517" s="12"/>
      <c r="D517" s="12"/>
      <c r="E517" s="12"/>
      <c r="F517" s="12"/>
      <c r="G517" s="12"/>
      <c r="H517" s="12"/>
    </row>
    <row r="518" spans="2:8" ht="12.75">
      <c r="B518" s="12"/>
      <c r="C518" s="12"/>
      <c r="D518" s="12"/>
      <c r="E518" s="12"/>
      <c r="F518" s="12"/>
      <c r="G518" s="12"/>
      <c r="H518" s="12"/>
    </row>
    <row r="519" spans="2:8" ht="12.75">
      <c r="B519" s="12"/>
      <c r="C519" s="12"/>
      <c r="D519" s="12"/>
      <c r="E519" s="12"/>
      <c r="F519" s="12"/>
      <c r="G519" s="12"/>
      <c r="H519" s="12"/>
    </row>
    <row r="520" spans="2:8" ht="12.75">
      <c r="B520" s="12"/>
      <c r="C520" s="12"/>
      <c r="D520" s="12"/>
      <c r="E520" s="12"/>
      <c r="F520" s="12"/>
      <c r="G520" s="12"/>
      <c r="H520" s="12"/>
    </row>
    <row r="521" spans="2:8" ht="12.75">
      <c r="B521" s="12"/>
      <c r="C521" s="12"/>
      <c r="D521" s="12"/>
      <c r="E521" s="12"/>
      <c r="F521" s="12"/>
      <c r="G521" s="12"/>
      <c r="H521" s="12"/>
    </row>
    <row r="522" spans="2:8" ht="12.75">
      <c r="B522" s="12"/>
      <c r="C522" s="12"/>
      <c r="D522" s="12"/>
      <c r="E522" s="12"/>
      <c r="F522" s="12"/>
      <c r="G522" s="12"/>
      <c r="H522" s="12"/>
    </row>
    <row r="523" spans="2:8" ht="12.75">
      <c r="B523" s="12"/>
      <c r="C523" s="12"/>
      <c r="D523" s="12"/>
      <c r="E523" s="12"/>
      <c r="F523" s="12"/>
      <c r="G523" s="12"/>
      <c r="H523" s="12"/>
    </row>
    <row r="524" spans="2:8" ht="12.75">
      <c r="B524" s="12"/>
      <c r="C524" s="12"/>
      <c r="D524" s="12"/>
      <c r="E524" s="12"/>
      <c r="F524" s="12"/>
      <c r="G524" s="12"/>
      <c r="H524" s="12"/>
    </row>
    <row r="525" spans="2:8" ht="12.75">
      <c r="B525" s="12"/>
      <c r="C525" s="12"/>
      <c r="D525" s="12"/>
      <c r="E525" s="12"/>
      <c r="F525" s="12"/>
      <c r="G525" s="12"/>
      <c r="H525" s="12"/>
    </row>
    <row r="526" spans="2:8" ht="12.75">
      <c r="B526" s="12"/>
      <c r="C526" s="12"/>
      <c r="D526" s="12"/>
      <c r="E526" s="12"/>
      <c r="F526" s="12"/>
      <c r="G526" s="12"/>
      <c r="H526" s="12"/>
    </row>
    <row r="527" spans="2:8" ht="12.75">
      <c r="B527" s="12"/>
      <c r="C527" s="12"/>
      <c r="D527" s="12"/>
      <c r="E527" s="12"/>
      <c r="F527" s="12"/>
      <c r="G527" s="12"/>
      <c r="H527" s="12"/>
    </row>
    <row r="528" spans="2:8" ht="12.75">
      <c r="B528" s="12"/>
      <c r="C528" s="12"/>
      <c r="D528" s="12"/>
      <c r="E528" s="12"/>
      <c r="F528" s="12"/>
      <c r="G528" s="12"/>
      <c r="H528" s="12"/>
    </row>
    <row r="529" spans="2:8" ht="12.75">
      <c r="B529" s="12"/>
      <c r="C529" s="12"/>
      <c r="D529" s="12"/>
      <c r="E529" s="12"/>
      <c r="F529" s="12"/>
      <c r="G529" s="12"/>
      <c r="H529" s="12"/>
    </row>
    <row r="530" spans="2:8" ht="12.75">
      <c r="B530" s="12"/>
      <c r="C530" s="12"/>
      <c r="D530" s="12"/>
      <c r="E530" s="12"/>
      <c r="F530" s="12"/>
      <c r="G530" s="12"/>
      <c r="H530" s="12"/>
    </row>
    <row r="531" spans="2:8" ht="12.75">
      <c r="B531" s="12"/>
      <c r="C531" s="12"/>
      <c r="D531" s="12"/>
      <c r="E531" s="12"/>
      <c r="F531" s="12"/>
      <c r="G531" s="12"/>
      <c r="H531" s="12"/>
    </row>
    <row r="532" spans="2:8" ht="12.75">
      <c r="B532" s="12"/>
      <c r="C532" s="12"/>
      <c r="D532" s="12"/>
      <c r="E532" s="12"/>
      <c r="F532" s="12"/>
      <c r="G532" s="12"/>
      <c r="H532" s="12"/>
    </row>
    <row r="533" spans="2:8" ht="12.75">
      <c r="B533" s="12"/>
      <c r="C533" s="12"/>
      <c r="D533" s="12"/>
      <c r="E533" s="12"/>
      <c r="F533" s="12"/>
      <c r="G533" s="12"/>
      <c r="H533" s="12"/>
    </row>
    <row r="534" spans="2:8" ht="12.75">
      <c r="B534" s="12"/>
      <c r="C534" s="12"/>
      <c r="D534" s="12"/>
      <c r="E534" s="12"/>
      <c r="F534" s="12"/>
      <c r="G534" s="12"/>
      <c r="H534" s="12"/>
    </row>
    <row r="535" spans="2:8" ht="12.75">
      <c r="B535" s="12"/>
      <c r="C535" s="12"/>
      <c r="D535" s="12"/>
      <c r="E535" s="12"/>
      <c r="F535" s="12"/>
      <c r="G535" s="12"/>
      <c r="H535" s="12"/>
    </row>
    <row r="536" spans="2:8" ht="12.75">
      <c r="B536" s="12"/>
      <c r="C536" s="12"/>
      <c r="D536" s="12"/>
      <c r="E536" s="12"/>
      <c r="F536" s="12"/>
      <c r="G536" s="12"/>
      <c r="H536" s="12"/>
    </row>
    <row r="537" spans="2:8" ht="12.75">
      <c r="B537" s="12"/>
      <c r="C537" s="12"/>
      <c r="D537" s="12"/>
      <c r="E537" s="12"/>
      <c r="F537" s="12"/>
      <c r="G537" s="12"/>
      <c r="H537" s="12"/>
    </row>
    <row r="538" spans="2:8" ht="12.75">
      <c r="B538" s="12"/>
      <c r="C538" s="12"/>
      <c r="D538" s="12"/>
      <c r="E538" s="12"/>
      <c r="F538" s="12"/>
      <c r="G538" s="12"/>
      <c r="H538" s="12"/>
    </row>
    <row r="539" spans="2:8" ht="12.75">
      <c r="B539" s="12"/>
      <c r="C539" s="12"/>
      <c r="D539" s="12"/>
      <c r="E539" s="12"/>
      <c r="F539" s="12"/>
      <c r="G539" s="12"/>
      <c r="H539" s="12"/>
    </row>
    <row r="540" spans="2:8" ht="12.75">
      <c r="B540" s="12"/>
      <c r="C540" s="12"/>
      <c r="D540" s="12"/>
      <c r="E540" s="12"/>
      <c r="F540" s="12"/>
      <c r="G540" s="12"/>
      <c r="H540" s="12"/>
    </row>
    <row r="541" spans="2:8" ht="12.75">
      <c r="B541" s="12"/>
      <c r="C541" s="12"/>
      <c r="D541" s="12"/>
      <c r="E541" s="12"/>
      <c r="F541" s="12"/>
      <c r="G541" s="12"/>
      <c r="H541" s="12"/>
    </row>
    <row r="542" spans="2:8" ht="12.75">
      <c r="B542" s="12"/>
      <c r="C542" s="12"/>
      <c r="D542" s="12"/>
      <c r="E542" s="12"/>
      <c r="F542" s="12"/>
      <c r="G542" s="12"/>
      <c r="H542" s="12"/>
    </row>
    <row r="543" spans="2:8" ht="12.75">
      <c r="B543" s="12"/>
      <c r="C543" s="12"/>
      <c r="D543" s="12"/>
      <c r="E543" s="12"/>
      <c r="F543" s="12"/>
      <c r="G543" s="12"/>
      <c r="H543" s="12"/>
    </row>
    <row r="544" spans="2:8" ht="12.75">
      <c r="B544" s="12"/>
      <c r="C544" s="12"/>
      <c r="D544" s="12"/>
      <c r="E544" s="12"/>
      <c r="F544" s="12"/>
      <c r="G544" s="12"/>
      <c r="H544" s="12"/>
    </row>
    <row r="545" spans="2:8" ht="12.75">
      <c r="B545" s="12"/>
      <c r="C545" s="12"/>
      <c r="D545" s="12"/>
      <c r="E545" s="12"/>
      <c r="F545" s="12"/>
      <c r="G545" s="12"/>
      <c r="H545" s="12"/>
    </row>
    <row r="546" spans="2:8" ht="12.75">
      <c r="B546" s="12"/>
      <c r="C546" s="12"/>
      <c r="D546" s="12"/>
      <c r="E546" s="12"/>
      <c r="F546" s="12"/>
      <c r="G546" s="12"/>
      <c r="H546" s="12"/>
    </row>
    <row r="547" spans="2:8" ht="12.75">
      <c r="B547" s="12"/>
      <c r="C547" s="12"/>
      <c r="D547" s="12"/>
      <c r="E547" s="12"/>
      <c r="F547" s="12"/>
      <c r="G547" s="12"/>
      <c r="H547" s="12"/>
    </row>
    <row r="548" spans="2:8" ht="12.75">
      <c r="B548" s="12"/>
      <c r="C548" s="12"/>
      <c r="D548" s="12"/>
      <c r="E548" s="12"/>
      <c r="F548" s="12"/>
      <c r="G548" s="12"/>
      <c r="H548" s="12"/>
    </row>
    <row r="549" spans="2:8" ht="12.75">
      <c r="B549" s="12"/>
      <c r="C549" s="12"/>
      <c r="D549" s="12"/>
      <c r="E549" s="12"/>
      <c r="F549" s="12"/>
      <c r="G549" s="12"/>
      <c r="H549" s="12"/>
    </row>
    <row r="550" spans="2:8" ht="12.75">
      <c r="B550" s="12"/>
      <c r="C550" s="12"/>
      <c r="D550" s="12"/>
      <c r="E550" s="12"/>
      <c r="F550" s="12"/>
      <c r="G550" s="12"/>
      <c r="H550" s="12"/>
    </row>
    <row r="551" spans="2:8" ht="12.75">
      <c r="B551" s="12"/>
      <c r="C551" s="12"/>
      <c r="D551" s="12"/>
      <c r="E551" s="12"/>
      <c r="F551" s="12"/>
      <c r="G551" s="12"/>
      <c r="H551" s="12"/>
    </row>
    <row r="552" spans="2:8" ht="12.75">
      <c r="B552" s="12"/>
      <c r="C552" s="12"/>
      <c r="D552" s="12"/>
      <c r="E552" s="12"/>
      <c r="F552" s="12"/>
      <c r="G552" s="12"/>
      <c r="H552" s="12"/>
    </row>
    <row r="553" spans="2:8" ht="12.75">
      <c r="B553" s="12"/>
      <c r="C553" s="12"/>
      <c r="D553" s="12"/>
      <c r="E553" s="12"/>
      <c r="F553" s="12"/>
      <c r="G553" s="12"/>
      <c r="H553" s="12"/>
    </row>
    <row r="554" spans="2:8" ht="12.75">
      <c r="B554" s="12"/>
      <c r="C554" s="12"/>
      <c r="D554" s="12"/>
      <c r="E554" s="12"/>
      <c r="F554" s="12"/>
      <c r="G554" s="12"/>
      <c r="H554" s="12"/>
    </row>
    <row r="555" spans="2:8" ht="12.75">
      <c r="B555" s="12"/>
      <c r="C555" s="12"/>
      <c r="D555" s="12"/>
      <c r="E555" s="12"/>
      <c r="F555" s="12"/>
      <c r="G555" s="12"/>
      <c r="H555" s="12"/>
    </row>
    <row r="556" spans="2:8" ht="12.75">
      <c r="B556" s="12"/>
      <c r="C556" s="12"/>
      <c r="D556" s="12"/>
      <c r="E556" s="12"/>
      <c r="F556" s="12"/>
      <c r="G556" s="12"/>
      <c r="H556" s="12"/>
    </row>
    <row r="557" spans="2:8" ht="12.75">
      <c r="B557" s="12"/>
      <c r="C557" s="12"/>
      <c r="D557" s="12"/>
      <c r="E557" s="12"/>
      <c r="F557" s="12"/>
      <c r="G557" s="12"/>
      <c r="H557" s="12"/>
    </row>
    <row r="558" spans="2:8" ht="12.75">
      <c r="B558" s="12"/>
      <c r="C558" s="12"/>
      <c r="D558" s="12"/>
      <c r="E558" s="12"/>
      <c r="F558" s="12"/>
      <c r="G558" s="12"/>
      <c r="H558" s="12"/>
    </row>
    <row r="559" spans="2:8" ht="12.75">
      <c r="B559" s="12"/>
      <c r="C559" s="12"/>
      <c r="D559" s="12"/>
      <c r="E559" s="12"/>
      <c r="F559" s="12"/>
      <c r="G559" s="12"/>
      <c r="H559" s="12"/>
    </row>
    <row r="560" spans="2:8" ht="12.75">
      <c r="B560" s="12"/>
      <c r="C560" s="12"/>
      <c r="D560" s="12"/>
      <c r="E560" s="12"/>
      <c r="F560" s="12"/>
      <c r="G560" s="12"/>
      <c r="H560" s="12"/>
    </row>
    <row r="561" spans="2:8" ht="12.75">
      <c r="B561" s="12"/>
      <c r="C561" s="12"/>
      <c r="D561" s="12"/>
      <c r="E561" s="12"/>
      <c r="F561" s="12"/>
      <c r="G561" s="12"/>
      <c r="H561" s="12"/>
    </row>
    <row r="562" spans="2:8" ht="12.75">
      <c r="B562" s="12"/>
      <c r="C562" s="12"/>
      <c r="D562" s="12"/>
      <c r="E562" s="12"/>
      <c r="F562" s="12"/>
      <c r="G562" s="12"/>
      <c r="H562" s="12"/>
    </row>
    <row r="563" spans="2:8" ht="12.75">
      <c r="B563" s="12"/>
      <c r="C563" s="12"/>
      <c r="D563" s="12"/>
      <c r="E563" s="12"/>
      <c r="F563" s="12"/>
      <c r="G563" s="12"/>
      <c r="H563" s="12"/>
    </row>
    <row r="564" spans="2:8" ht="12.75">
      <c r="B564" s="12"/>
      <c r="C564" s="12"/>
      <c r="D564" s="12"/>
      <c r="E564" s="12"/>
      <c r="F564" s="12"/>
      <c r="G564" s="12"/>
      <c r="H564" s="12"/>
    </row>
    <row r="565" spans="2:8" ht="12.75">
      <c r="B565" s="12"/>
      <c r="C565" s="12"/>
      <c r="D565" s="12"/>
      <c r="E565" s="12"/>
      <c r="F565" s="12"/>
      <c r="G565" s="12"/>
      <c r="H565" s="12"/>
    </row>
    <row r="566" spans="2:8" ht="12.75">
      <c r="B566" s="12"/>
      <c r="C566" s="12"/>
      <c r="D566" s="12"/>
      <c r="E566" s="12"/>
      <c r="F566" s="12"/>
      <c r="G566" s="12"/>
      <c r="H566" s="12"/>
    </row>
    <row r="567" spans="2:8" ht="12.75">
      <c r="B567" s="12"/>
      <c r="C567" s="12"/>
      <c r="D567" s="12"/>
      <c r="E567" s="12"/>
      <c r="F567" s="12"/>
      <c r="G567" s="12"/>
      <c r="H567" s="12"/>
    </row>
    <row r="568" spans="2:8" ht="12.75">
      <c r="B568" s="12"/>
      <c r="C568" s="12"/>
      <c r="D568" s="12"/>
      <c r="E568" s="12"/>
      <c r="F568" s="12"/>
      <c r="G568" s="12"/>
      <c r="H568" s="12"/>
    </row>
    <row r="569" spans="2:8" ht="12.75">
      <c r="B569" s="12"/>
      <c r="C569" s="12"/>
      <c r="D569" s="12"/>
      <c r="E569" s="12"/>
      <c r="F569" s="12"/>
      <c r="G569" s="12"/>
      <c r="H569" s="12"/>
    </row>
    <row r="570" spans="2:8" ht="12.75">
      <c r="B570" s="12"/>
      <c r="C570" s="12"/>
      <c r="D570" s="12"/>
      <c r="E570" s="12"/>
      <c r="F570" s="12"/>
      <c r="G570" s="12"/>
      <c r="H570" s="12"/>
    </row>
    <row r="571" spans="2:8" ht="12.75">
      <c r="B571" s="12"/>
      <c r="C571" s="12"/>
      <c r="D571" s="12"/>
      <c r="E571" s="12"/>
      <c r="F571" s="12"/>
      <c r="G571" s="12"/>
      <c r="H571" s="12"/>
    </row>
    <row r="572" spans="2:8" ht="12.75">
      <c r="B572" s="12"/>
      <c r="C572" s="12"/>
      <c r="D572" s="12"/>
      <c r="E572" s="12"/>
      <c r="F572" s="12"/>
      <c r="G572" s="12"/>
      <c r="H572" s="12"/>
    </row>
    <row r="573" spans="2:8" ht="12.75">
      <c r="B573" s="12"/>
      <c r="C573" s="12"/>
      <c r="D573" s="12"/>
      <c r="E573" s="12"/>
      <c r="F573" s="12"/>
      <c r="G573" s="12"/>
      <c r="H573" s="12"/>
    </row>
    <row r="574" spans="2:8" ht="12.75">
      <c r="B574" s="12"/>
      <c r="C574" s="12"/>
      <c r="D574" s="12"/>
      <c r="E574" s="12"/>
      <c r="F574" s="12"/>
      <c r="G574" s="12"/>
      <c r="H574" s="12"/>
    </row>
    <row r="575" spans="2:8" ht="12.75">
      <c r="B575" s="12"/>
      <c r="C575" s="12"/>
      <c r="D575" s="12"/>
      <c r="E575" s="12"/>
      <c r="F575" s="12"/>
      <c r="G575" s="12"/>
      <c r="H575" s="12"/>
    </row>
    <row r="576" spans="2:8" ht="12.75">
      <c r="B576" s="12"/>
      <c r="C576" s="12"/>
      <c r="D576" s="12"/>
      <c r="E576" s="12"/>
      <c r="F576" s="12"/>
      <c r="G576" s="12"/>
      <c r="H576" s="12"/>
    </row>
    <row r="577" spans="2:8" ht="12.75">
      <c r="B577" s="12"/>
      <c r="C577" s="12"/>
      <c r="D577" s="12"/>
      <c r="E577" s="12"/>
      <c r="F577" s="12"/>
      <c r="G577" s="12"/>
      <c r="H577" s="12"/>
    </row>
    <row r="578" spans="2:8" ht="12.75">
      <c r="B578" s="12"/>
      <c r="C578" s="12"/>
      <c r="D578" s="12"/>
      <c r="E578" s="12"/>
      <c r="F578" s="12"/>
      <c r="G578" s="12"/>
      <c r="H578" s="12"/>
    </row>
    <row r="579" spans="2:8" ht="12.75">
      <c r="B579" s="12"/>
      <c r="C579" s="12"/>
      <c r="D579" s="12"/>
      <c r="E579" s="12"/>
      <c r="F579" s="12"/>
      <c r="G579" s="12"/>
      <c r="H579" s="12"/>
    </row>
    <row r="580" spans="2:8" ht="12.75">
      <c r="B580" s="12"/>
      <c r="C580" s="12"/>
      <c r="D580" s="12"/>
      <c r="E580" s="12"/>
      <c r="F580" s="12"/>
      <c r="G580" s="12"/>
      <c r="H580" s="12"/>
    </row>
    <row r="581" spans="2:8" ht="12.75">
      <c r="B581" s="12"/>
      <c r="C581" s="12"/>
      <c r="D581" s="12"/>
      <c r="E581" s="12"/>
      <c r="F581" s="12"/>
      <c r="G581" s="12"/>
      <c r="H581" s="12"/>
    </row>
    <row r="582" spans="2:8" ht="12.75">
      <c r="B582" s="12"/>
      <c r="C582" s="12"/>
      <c r="D582" s="12"/>
      <c r="E582" s="12"/>
      <c r="F582" s="12"/>
      <c r="G582" s="12"/>
      <c r="H582" s="12"/>
    </row>
    <row r="583" spans="2:8" ht="12.75">
      <c r="B583" s="12"/>
      <c r="C583" s="12"/>
      <c r="D583" s="12"/>
      <c r="E583" s="12"/>
      <c r="F583" s="12"/>
      <c r="G583" s="12"/>
      <c r="H583" s="12"/>
    </row>
    <row r="584" spans="2:8" ht="12.75">
      <c r="B584" s="12"/>
      <c r="C584" s="12"/>
      <c r="D584" s="12"/>
      <c r="E584" s="12"/>
      <c r="F584" s="12"/>
      <c r="G584" s="12"/>
      <c r="H584" s="12"/>
    </row>
    <row r="585" spans="2:8" ht="12.75">
      <c r="B585" s="12"/>
      <c r="C585" s="12"/>
      <c r="D585" s="12"/>
      <c r="E585" s="12"/>
      <c r="F585" s="12"/>
      <c r="G585" s="12"/>
      <c r="H585" s="12"/>
    </row>
    <row r="586" spans="2:8" ht="12.75">
      <c r="B586" s="12"/>
      <c r="C586" s="12"/>
      <c r="D586" s="12"/>
      <c r="E586" s="12"/>
      <c r="F586" s="12"/>
      <c r="G586" s="12"/>
      <c r="H586" s="12"/>
    </row>
    <row r="587" spans="2:8" ht="12.75">
      <c r="B587" s="12"/>
      <c r="C587" s="12"/>
      <c r="D587" s="12"/>
      <c r="E587" s="12"/>
      <c r="F587" s="12"/>
      <c r="G587" s="12"/>
      <c r="H587" s="12"/>
    </row>
    <row r="588" spans="2:8" ht="12.75">
      <c r="B588" s="12"/>
      <c r="C588" s="12"/>
      <c r="D588" s="12"/>
      <c r="E588" s="12"/>
      <c r="F588" s="12"/>
      <c r="G588" s="12"/>
      <c r="H588" s="12"/>
    </row>
    <row r="589" spans="2:8" ht="12.75">
      <c r="B589" s="12"/>
      <c r="C589" s="12"/>
      <c r="D589" s="12"/>
      <c r="E589" s="12"/>
      <c r="F589" s="12"/>
      <c r="G589" s="12"/>
      <c r="H589" s="12"/>
    </row>
    <row r="590" spans="2:8" ht="12.75">
      <c r="B590" s="12"/>
      <c r="C590" s="12"/>
      <c r="D590" s="12"/>
      <c r="E590" s="12"/>
      <c r="F590" s="12"/>
      <c r="G590" s="12"/>
      <c r="H590" s="12"/>
    </row>
    <row r="591" spans="2:8" ht="12.75">
      <c r="B591" s="12"/>
      <c r="C591" s="12"/>
      <c r="D591" s="12"/>
      <c r="E591" s="12"/>
      <c r="F591" s="12"/>
      <c r="G591" s="12"/>
      <c r="H591" s="12"/>
    </row>
    <row r="592" spans="2:8" ht="12.75">
      <c r="B592" s="12"/>
      <c r="C592" s="12"/>
      <c r="D592" s="12"/>
      <c r="E592" s="12"/>
      <c r="F592" s="12"/>
      <c r="G592" s="12"/>
      <c r="H592" s="12"/>
    </row>
    <row r="593" spans="2:8" ht="12.75">
      <c r="B593" s="12"/>
      <c r="C593" s="12"/>
      <c r="D593" s="12"/>
      <c r="E593" s="12"/>
      <c r="F593" s="12"/>
      <c r="G593" s="12"/>
      <c r="H593" s="12"/>
    </row>
    <row r="594" spans="2:8" ht="12.75">
      <c r="B594" s="12"/>
      <c r="C594" s="12"/>
      <c r="D594" s="12"/>
      <c r="E594" s="12"/>
      <c r="F594" s="12"/>
      <c r="G594" s="12"/>
      <c r="H594" s="12"/>
    </row>
    <row r="595" spans="2:8" ht="12.75">
      <c r="B595" s="12"/>
      <c r="C595" s="12"/>
      <c r="D595" s="12"/>
      <c r="E595" s="12"/>
      <c r="F595" s="12"/>
      <c r="G595" s="12"/>
      <c r="H595" s="12"/>
    </row>
    <row r="596" spans="2:8" ht="12.75">
      <c r="B596" s="12"/>
      <c r="C596" s="12"/>
      <c r="D596" s="12"/>
      <c r="E596" s="12"/>
      <c r="F596" s="12"/>
      <c r="G596" s="12"/>
      <c r="H596" s="12"/>
    </row>
    <row r="597" spans="2:8" ht="12.75">
      <c r="B597" s="12"/>
      <c r="C597" s="12"/>
      <c r="D597" s="12"/>
      <c r="E597" s="12"/>
      <c r="F597" s="12"/>
      <c r="G597" s="12"/>
      <c r="H597" s="12"/>
    </row>
    <row r="598" spans="2:8" ht="12.75">
      <c r="B598" s="12"/>
      <c r="C598" s="12"/>
      <c r="D598" s="12"/>
      <c r="E598" s="12"/>
      <c r="F598" s="12"/>
      <c r="G598" s="12"/>
      <c r="H598" s="12"/>
    </row>
    <row r="599" spans="2:8" ht="12.75">
      <c r="B599" s="12"/>
      <c r="C599" s="12"/>
      <c r="D599" s="12"/>
      <c r="E599" s="12"/>
      <c r="F599" s="12"/>
      <c r="G599" s="12"/>
      <c r="H599" s="12"/>
    </row>
    <row r="600" spans="2:8" ht="12.75">
      <c r="B600" s="12"/>
      <c r="C600" s="12"/>
      <c r="D600" s="12"/>
      <c r="E600" s="12"/>
      <c r="F600" s="12"/>
      <c r="G600" s="12"/>
      <c r="H600" s="12"/>
    </row>
    <row r="601" spans="2:8" ht="12.75">
      <c r="B601" s="12"/>
      <c r="C601" s="12"/>
      <c r="D601" s="12"/>
      <c r="E601" s="12"/>
      <c r="F601" s="12"/>
      <c r="G601" s="12"/>
      <c r="H601" s="12"/>
    </row>
    <row r="602" spans="2:8" ht="12.75">
      <c r="B602" s="12"/>
      <c r="C602" s="12"/>
      <c r="D602" s="12"/>
      <c r="E602" s="12"/>
      <c r="F602" s="12"/>
      <c r="G602" s="12"/>
      <c r="H602" s="12"/>
    </row>
    <row r="603" spans="2:8" ht="12.75">
      <c r="B603" s="12"/>
      <c r="C603" s="12"/>
      <c r="D603" s="12"/>
      <c r="E603" s="12"/>
      <c r="F603" s="12"/>
      <c r="G603" s="12"/>
      <c r="H603" s="12"/>
    </row>
    <row r="604" spans="2:8" ht="12.75">
      <c r="B604" s="12"/>
      <c r="C604" s="12"/>
      <c r="D604" s="12"/>
      <c r="E604" s="12"/>
      <c r="F604" s="12"/>
      <c r="G604" s="12"/>
      <c r="H604" s="12"/>
    </row>
    <row r="605" spans="2:8" ht="12.75">
      <c r="B605" s="12"/>
      <c r="C605" s="12"/>
      <c r="D605" s="12"/>
      <c r="E605" s="12"/>
      <c r="F605" s="12"/>
      <c r="G605" s="12"/>
      <c r="H605" s="12"/>
    </row>
    <row r="606" spans="2:8" ht="12.75">
      <c r="B606" s="12"/>
      <c r="C606" s="12"/>
      <c r="D606" s="12"/>
      <c r="E606" s="12"/>
      <c r="F606" s="12"/>
      <c r="G606" s="12"/>
      <c r="H606" s="12"/>
    </row>
    <row r="607" spans="2:8" ht="12.75">
      <c r="B607" s="12"/>
      <c r="C607" s="12"/>
      <c r="D607" s="12"/>
      <c r="E607" s="12"/>
      <c r="F607" s="12"/>
      <c r="G607" s="12"/>
      <c r="H607" s="12"/>
    </row>
    <row r="608" spans="2:8" ht="12.75">
      <c r="B608" s="12"/>
      <c r="C608" s="12"/>
      <c r="D608" s="12"/>
      <c r="E608" s="12"/>
      <c r="F608" s="12"/>
      <c r="G608" s="12"/>
      <c r="H608" s="12"/>
    </row>
    <row r="609" spans="2:8" ht="12.75">
      <c r="B609" s="12"/>
      <c r="C609" s="12"/>
      <c r="D609" s="12"/>
      <c r="E609" s="12"/>
      <c r="F609" s="12"/>
      <c r="G609" s="12"/>
      <c r="H609" s="12"/>
    </row>
    <row r="610" spans="2:8" ht="12.75">
      <c r="B610" s="12"/>
      <c r="C610" s="12"/>
      <c r="D610" s="12"/>
      <c r="E610" s="12"/>
      <c r="F610" s="12"/>
      <c r="G610" s="12"/>
      <c r="H610" s="12"/>
    </row>
    <row r="611" spans="2:8" ht="12.75">
      <c r="B611" s="12"/>
      <c r="C611" s="12"/>
      <c r="D611" s="12"/>
      <c r="E611" s="12"/>
      <c r="F611" s="12"/>
      <c r="G611" s="12"/>
      <c r="H611" s="12"/>
    </row>
    <row r="612" spans="2:8" ht="12.75">
      <c r="B612" s="12"/>
      <c r="C612" s="12"/>
      <c r="D612" s="12"/>
      <c r="E612" s="12"/>
      <c r="F612" s="12"/>
      <c r="G612" s="12"/>
      <c r="H612" s="12"/>
    </row>
    <row r="613" spans="2:8" ht="12.75">
      <c r="B613" s="12"/>
      <c r="C613" s="12"/>
      <c r="D613" s="12"/>
      <c r="E613" s="12"/>
      <c r="F613" s="12"/>
      <c r="G613" s="12"/>
      <c r="H613" s="12"/>
    </row>
    <row r="614" spans="2:8" ht="12.75">
      <c r="B614" s="12"/>
      <c r="C614" s="12"/>
      <c r="D614" s="12"/>
      <c r="E614" s="12"/>
      <c r="F614" s="12"/>
      <c r="G614" s="12"/>
      <c r="H614" s="12"/>
    </row>
    <row r="615" spans="2:8" ht="12.75">
      <c r="B615" s="12"/>
      <c r="C615" s="12"/>
      <c r="D615" s="12"/>
      <c r="E615" s="12"/>
      <c r="F615" s="12"/>
      <c r="G615" s="12"/>
      <c r="H615" s="12"/>
    </row>
    <row r="616" spans="2:8" ht="12.75">
      <c r="B616" s="12"/>
      <c r="C616" s="12"/>
      <c r="D616" s="12"/>
      <c r="E616" s="12"/>
      <c r="F616" s="12"/>
      <c r="G616" s="12"/>
      <c r="H616" s="12"/>
    </row>
    <row r="617" spans="2:8" ht="12.75">
      <c r="B617" s="12"/>
      <c r="C617" s="12"/>
      <c r="D617" s="12"/>
      <c r="E617" s="12"/>
      <c r="F617" s="12"/>
      <c r="G617" s="12"/>
      <c r="H617" s="12"/>
    </row>
    <row r="618" spans="2:8" ht="12.75">
      <c r="B618" s="12"/>
      <c r="C618" s="12"/>
      <c r="D618" s="12"/>
      <c r="E618" s="12"/>
      <c r="F618" s="12"/>
      <c r="G618" s="12"/>
      <c r="H618" s="12"/>
    </row>
    <row r="619" spans="2:8" ht="12.75">
      <c r="B619" s="12"/>
      <c r="C619" s="12"/>
      <c r="D619" s="12"/>
      <c r="E619" s="12"/>
      <c r="F619" s="12"/>
      <c r="G619" s="12"/>
      <c r="H619" s="12"/>
    </row>
    <row r="620" spans="2:8" ht="12.75">
      <c r="B620" s="12"/>
      <c r="C620" s="12"/>
      <c r="D620" s="12"/>
      <c r="E620" s="12"/>
      <c r="F620" s="12"/>
      <c r="G620" s="12"/>
      <c r="H620" s="12"/>
    </row>
    <row r="621" spans="2:8" ht="12.75">
      <c r="B621" s="12"/>
      <c r="C621" s="12"/>
      <c r="D621" s="12"/>
      <c r="E621" s="12"/>
      <c r="F621" s="12"/>
      <c r="G621" s="12"/>
      <c r="H621" s="12"/>
    </row>
    <row r="622" spans="2:8" ht="12.75">
      <c r="B622" s="12"/>
      <c r="C622" s="12"/>
      <c r="D622" s="12"/>
      <c r="E622" s="12"/>
      <c r="F622" s="12"/>
      <c r="G622" s="12"/>
      <c r="H622" s="12"/>
    </row>
    <row r="623" spans="2:8" ht="12.75">
      <c r="B623" s="12"/>
      <c r="C623" s="12"/>
      <c r="D623" s="12"/>
      <c r="E623" s="12"/>
      <c r="F623" s="12"/>
      <c r="G623" s="12"/>
      <c r="H623" s="12"/>
    </row>
    <row r="624" spans="2:8" ht="12.75">
      <c r="B624" s="12"/>
      <c r="C624" s="12"/>
      <c r="D624" s="12"/>
      <c r="E624" s="12"/>
      <c r="F624" s="12"/>
      <c r="G624" s="12"/>
      <c r="H624" s="12"/>
    </row>
    <row r="625" spans="2:8" ht="12.75">
      <c r="B625" s="12"/>
      <c r="C625" s="12"/>
      <c r="D625" s="12"/>
      <c r="E625" s="12"/>
      <c r="F625" s="12"/>
      <c r="G625" s="12"/>
      <c r="H625" s="12"/>
    </row>
    <row r="626" spans="2:8" ht="12.75">
      <c r="B626" s="12"/>
      <c r="C626" s="12"/>
      <c r="D626" s="12"/>
      <c r="E626" s="12"/>
      <c r="F626" s="12"/>
      <c r="G626" s="12"/>
      <c r="H626" s="12"/>
    </row>
    <row r="627" spans="2:8" ht="12.75">
      <c r="B627" s="12"/>
      <c r="C627" s="12"/>
      <c r="D627" s="12"/>
      <c r="E627" s="12"/>
      <c r="F627" s="12"/>
      <c r="G627" s="12"/>
      <c r="H627" s="12"/>
    </row>
    <row r="628" spans="2:8" ht="12.75">
      <c r="B628" s="12"/>
      <c r="C628" s="12"/>
      <c r="D628" s="12"/>
      <c r="E628" s="12"/>
      <c r="F628" s="12"/>
      <c r="G628" s="12"/>
      <c r="H628" s="12"/>
    </row>
    <row r="629" spans="2:8" ht="12.75">
      <c r="B629" s="12"/>
      <c r="C629" s="12"/>
      <c r="D629" s="12"/>
      <c r="E629" s="12"/>
      <c r="F629" s="12"/>
      <c r="G629" s="12"/>
      <c r="H629" s="12"/>
    </row>
    <row r="630" spans="2:8" ht="12.75">
      <c r="B630" s="12"/>
      <c r="C630" s="12"/>
      <c r="D630" s="12"/>
      <c r="E630" s="12"/>
      <c r="F630" s="12"/>
      <c r="G630" s="12"/>
      <c r="H630" s="12"/>
    </row>
    <row r="631" spans="2:8" ht="12.75">
      <c r="B631" s="12"/>
      <c r="C631" s="12"/>
      <c r="D631" s="12"/>
      <c r="E631" s="12"/>
      <c r="F631" s="12"/>
      <c r="G631" s="12"/>
      <c r="H631" s="12"/>
    </row>
    <row r="632" spans="2:8" ht="12.75">
      <c r="B632" s="12"/>
      <c r="C632" s="12"/>
      <c r="D632" s="12"/>
      <c r="E632" s="12"/>
      <c r="F632" s="12"/>
      <c r="G632" s="12"/>
      <c r="H632" s="12"/>
    </row>
    <row r="633" spans="2:8" ht="12.75">
      <c r="B633" s="12"/>
      <c r="C633" s="12"/>
      <c r="D633" s="12"/>
      <c r="E633" s="12"/>
      <c r="F633" s="12"/>
      <c r="G633" s="12"/>
      <c r="H633" s="12"/>
    </row>
    <row r="634" spans="2:8" ht="12.75">
      <c r="B634" s="12"/>
      <c r="C634" s="12"/>
      <c r="D634" s="12"/>
      <c r="E634" s="12"/>
      <c r="F634" s="12"/>
      <c r="G634" s="12"/>
      <c r="H634" s="12"/>
    </row>
    <row r="635" spans="2:8" ht="12.75">
      <c r="B635" s="12"/>
      <c r="C635" s="12"/>
      <c r="D635" s="12"/>
      <c r="E635" s="12"/>
      <c r="F635" s="12"/>
      <c r="G635" s="12"/>
      <c r="H635" s="12"/>
    </row>
    <row r="636" spans="2:8" ht="12.75">
      <c r="B636" s="12"/>
      <c r="C636" s="12"/>
      <c r="D636" s="12"/>
      <c r="E636" s="12"/>
      <c r="F636" s="12"/>
      <c r="G636" s="12"/>
      <c r="H636" s="12"/>
    </row>
    <row r="637" spans="2:8" ht="12.75">
      <c r="B637" s="12"/>
      <c r="C637" s="12"/>
      <c r="D637" s="12"/>
      <c r="E637" s="12"/>
      <c r="F637" s="12"/>
      <c r="G637" s="12"/>
      <c r="H637" s="12"/>
    </row>
    <row r="638" spans="2:8" ht="12.75">
      <c r="B638" s="12"/>
      <c r="C638" s="12"/>
      <c r="D638" s="12"/>
      <c r="E638" s="12"/>
      <c r="F638" s="12"/>
      <c r="G638" s="12"/>
      <c r="H638" s="12"/>
    </row>
    <row r="639" spans="2:8" ht="12.75">
      <c r="B639" s="12"/>
      <c r="C639" s="12"/>
      <c r="D639" s="12"/>
      <c r="E639" s="12"/>
      <c r="F639" s="12"/>
      <c r="G639" s="12"/>
      <c r="H639" s="12"/>
    </row>
    <row r="640" spans="2:8" ht="12.75">
      <c r="B640" s="12"/>
      <c r="C640" s="12"/>
      <c r="D640" s="12"/>
      <c r="E640" s="12"/>
      <c r="F640" s="12"/>
      <c r="G640" s="12"/>
      <c r="H640" s="12"/>
    </row>
    <row r="641" spans="2:8" ht="12.75">
      <c r="B641" s="12"/>
      <c r="C641" s="12"/>
      <c r="D641" s="12"/>
      <c r="E641" s="12"/>
      <c r="F641" s="12"/>
      <c r="G641" s="12"/>
      <c r="H641" s="12"/>
    </row>
    <row r="642" spans="2:8" ht="12.75">
      <c r="B642" s="12"/>
      <c r="C642" s="12"/>
      <c r="D642" s="12"/>
      <c r="E642" s="12"/>
      <c r="F642" s="12"/>
      <c r="G642" s="12"/>
      <c r="H642" s="12"/>
    </row>
    <row r="643" spans="2:8" ht="12.75">
      <c r="B643" s="12"/>
      <c r="C643" s="12"/>
      <c r="D643" s="12"/>
      <c r="E643" s="12"/>
      <c r="F643" s="12"/>
      <c r="G643" s="12"/>
      <c r="H643" s="12"/>
    </row>
    <row r="644" spans="2:8" ht="12.75">
      <c r="B644" s="12"/>
      <c r="C644" s="12"/>
      <c r="D644" s="12"/>
      <c r="E644" s="12"/>
      <c r="F644" s="12"/>
      <c r="G644" s="12"/>
      <c r="H644" s="12"/>
    </row>
    <row r="645" spans="2:8" ht="12.75">
      <c r="B645" s="12"/>
      <c r="C645" s="12"/>
      <c r="D645" s="12"/>
      <c r="E645" s="12"/>
      <c r="F645" s="12"/>
      <c r="G645" s="12"/>
      <c r="H645" s="12"/>
    </row>
    <row r="646" spans="2:8" ht="12.75">
      <c r="B646" s="12"/>
      <c r="C646" s="12"/>
      <c r="D646" s="12"/>
      <c r="E646" s="12"/>
      <c r="F646" s="12"/>
      <c r="G646" s="12"/>
      <c r="H646" s="12"/>
    </row>
    <row r="647" spans="2:8" ht="12.75">
      <c r="B647" s="12"/>
      <c r="C647" s="12"/>
      <c r="D647" s="12"/>
      <c r="E647" s="12"/>
      <c r="F647" s="12"/>
      <c r="G647" s="12"/>
      <c r="H647" s="12"/>
    </row>
    <row r="648" spans="2:8" ht="12.75">
      <c r="B648" s="12"/>
      <c r="C648" s="12"/>
      <c r="D648" s="12"/>
      <c r="E648" s="12"/>
      <c r="F648" s="12"/>
      <c r="G648" s="12"/>
      <c r="H648" s="12"/>
    </row>
    <row r="649" spans="2:8" ht="12.75">
      <c r="B649" s="12"/>
      <c r="C649" s="12"/>
      <c r="D649" s="12"/>
      <c r="E649" s="12"/>
      <c r="F649" s="12"/>
      <c r="G649" s="12"/>
      <c r="H649" s="12"/>
    </row>
    <row r="650" spans="2:8" ht="12.75">
      <c r="B650" s="12"/>
      <c r="C650" s="12"/>
      <c r="D650" s="12"/>
      <c r="E650" s="12"/>
      <c r="F650" s="12"/>
      <c r="G650" s="12"/>
      <c r="H650" s="12"/>
    </row>
    <row r="651" spans="2:8" ht="12.75">
      <c r="B651" s="12"/>
      <c r="C651" s="12"/>
      <c r="D651" s="12"/>
      <c r="E651" s="12"/>
      <c r="F651" s="12"/>
      <c r="G651" s="12"/>
      <c r="H651" s="12"/>
    </row>
    <row r="652" spans="2:8" ht="12.75">
      <c r="B652" s="12"/>
      <c r="C652" s="12"/>
      <c r="D652" s="12"/>
      <c r="E652" s="12"/>
      <c r="F652" s="12"/>
      <c r="G652" s="12"/>
      <c r="H652" s="12"/>
    </row>
    <row r="653" spans="2:8" ht="12.75">
      <c r="B653" s="12"/>
      <c r="C653" s="12"/>
      <c r="D653" s="12"/>
      <c r="E653" s="12"/>
      <c r="F653" s="12"/>
      <c r="G653" s="12"/>
      <c r="H653" s="12"/>
    </row>
    <row r="654" spans="2:8" ht="12.75">
      <c r="B654" s="12"/>
      <c r="C654" s="12"/>
      <c r="D654" s="12"/>
      <c r="E654" s="12"/>
      <c r="F654" s="12"/>
      <c r="G654" s="12"/>
      <c r="H654" s="12"/>
    </row>
    <row r="655" spans="2:8" ht="12.75">
      <c r="B655" s="12"/>
      <c r="C655" s="12"/>
      <c r="D655" s="12"/>
      <c r="E655" s="12"/>
      <c r="F655" s="12"/>
      <c r="G655" s="12"/>
      <c r="H655" s="12"/>
    </row>
    <row r="656" spans="2:8" ht="12.75">
      <c r="B656" s="12"/>
      <c r="C656" s="12"/>
      <c r="D656" s="12"/>
      <c r="E656" s="12"/>
      <c r="F656" s="12"/>
      <c r="G656" s="12"/>
      <c r="H656" s="12"/>
    </row>
    <row r="657" spans="2:8" ht="12.75">
      <c r="B657" s="12"/>
      <c r="C657" s="12"/>
      <c r="D657" s="12"/>
      <c r="E657" s="12"/>
      <c r="F657" s="12"/>
      <c r="G657" s="12"/>
      <c r="H657" s="12"/>
    </row>
    <row r="658" spans="2:8" ht="12.75">
      <c r="B658" s="12"/>
      <c r="C658" s="12"/>
      <c r="D658" s="12"/>
      <c r="E658" s="12"/>
      <c r="F658" s="12"/>
      <c r="G658" s="12"/>
      <c r="H658" s="12"/>
    </row>
    <row r="659" spans="2:8" ht="12.75">
      <c r="B659" s="12"/>
      <c r="C659" s="12"/>
      <c r="D659" s="12"/>
      <c r="E659" s="12"/>
      <c r="F659" s="12"/>
      <c r="G659" s="12"/>
      <c r="H659" s="12"/>
    </row>
    <row r="660" spans="2:8" ht="12.75">
      <c r="B660" s="12"/>
      <c r="C660" s="12"/>
      <c r="D660" s="12"/>
      <c r="E660" s="12"/>
      <c r="F660" s="12"/>
      <c r="G660" s="12"/>
      <c r="H660" s="12"/>
    </row>
    <row r="661" spans="2:8" ht="12.75">
      <c r="B661" s="12"/>
      <c r="C661" s="12"/>
      <c r="D661" s="12"/>
      <c r="E661" s="12"/>
      <c r="F661" s="12"/>
      <c r="G661" s="12"/>
      <c r="H661" s="12"/>
    </row>
    <row r="662" spans="2:8" ht="12.75">
      <c r="B662" s="12"/>
      <c r="C662" s="12"/>
      <c r="D662" s="12"/>
      <c r="E662" s="12"/>
      <c r="F662" s="12"/>
      <c r="G662" s="12"/>
      <c r="H662" s="12"/>
    </row>
    <row r="663" spans="2:8" ht="12.75">
      <c r="B663" s="12"/>
      <c r="C663" s="12"/>
      <c r="D663" s="12"/>
      <c r="E663" s="12"/>
      <c r="F663" s="12"/>
      <c r="G663" s="12"/>
      <c r="H663" s="12"/>
    </row>
    <row r="664" spans="2:8" ht="12.75">
      <c r="B664" s="12"/>
      <c r="C664" s="12"/>
      <c r="D664" s="12"/>
      <c r="E664" s="12"/>
      <c r="F664" s="12"/>
      <c r="G664" s="12"/>
      <c r="H664" s="12"/>
    </row>
    <row r="665" spans="2:8" ht="12.75">
      <c r="B665" s="12"/>
      <c r="C665" s="12"/>
      <c r="D665" s="12"/>
      <c r="E665" s="12"/>
      <c r="F665" s="12"/>
      <c r="G665" s="12"/>
      <c r="H665" s="12"/>
    </row>
    <row r="666" spans="2:8" ht="12.75">
      <c r="B666" s="12"/>
      <c r="C666" s="12"/>
      <c r="D666" s="12"/>
      <c r="E666" s="12"/>
      <c r="F666" s="12"/>
      <c r="G666" s="12"/>
      <c r="H666" s="12"/>
    </row>
    <row r="667" spans="2:8" ht="12.75">
      <c r="B667" s="12"/>
      <c r="C667" s="12"/>
      <c r="D667" s="12"/>
      <c r="E667" s="12"/>
      <c r="F667" s="12"/>
      <c r="G667" s="12"/>
      <c r="H667" s="12"/>
    </row>
    <row r="668" spans="2:8" ht="12.75">
      <c r="B668" s="12"/>
      <c r="C668" s="12"/>
      <c r="D668" s="12"/>
      <c r="E668" s="12"/>
      <c r="F668" s="12"/>
      <c r="G668" s="12"/>
      <c r="H668" s="12"/>
    </row>
    <row r="669" spans="2:8" ht="12.75">
      <c r="B669" s="12"/>
      <c r="C669" s="12"/>
      <c r="D669" s="12"/>
      <c r="E669" s="12"/>
      <c r="F669" s="12"/>
      <c r="G669" s="12"/>
      <c r="H669" s="12"/>
    </row>
    <row r="670" spans="2:8" ht="12.75">
      <c r="B670" s="12"/>
      <c r="C670" s="12"/>
      <c r="D670" s="12"/>
      <c r="E670" s="12"/>
      <c r="F670" s="12"/>
      <c r="G670" s="12"/>
      <c r="H670" s="12"/>
    </row>
    <row r="671" spans="2:8" ht="12.75">
      <c r="B671" s="12"/>
      <c r="C671" s="12"/>
      <c r="D671" s="12"/>
      <c r="E671" s="12"/>
      <c r="F671" s="12"/>
      <c r="G671" s="12"/>
      <c r="H671" s="12"/>
    </row>
    <row r="672" spans="2:8" ht="12.75">
      <c r="B672" s="12"/>
      <c r="C672" s="12"/>
      <c r="D672" s="12"/>
      <c r="E672" s="12"/>
      <c r="F672" s="12"/>
      <c r="G672" s="12"/>
      <c r="H672" s="12"/>
    </row>
    <row r="673" spans="2:8" ht="12.75">
      <c r="B673" s="12"/>
      <c r="C673" s="12"/>
      <c r="D673" s="12"/>
      <c r="E673" s="12"/>
      <c r="F673" s="12"/>
      <c r="G673" s="12"/>
      <c r="H673" s="12"/>
    </row>
    <row r="674" spans="2:8" ht="12.75">
      <c r="B674" s="12"/>
      <c r="C674" s="12"/>
      <c r="D674" s="12"/>
      <c r="E674" s="12"/>
      <c r="F674" s="12"/>
      <c r="G674" s="12"/>
      <c r="H674" s="12"/>
    </row>
    <row r="675" spans="2:8" ht="12.75">
      <c r="B675" s="12"/>
      <c r="C675" s="12"/>
      <c r="D675" s="12"/>
      <c r="E675" s="12"/>
      <c r="F675" s="12"/>
      <c r="G675" s="12"/>
      <c r="H675" s="12"/>
    </row>
    <row r="676" spans="2:8" ht="12.75">
      <c r="B676" s="12"/>
      <c r="C676" s="12"/>
      <c r="D676" s="12"/>
      <c r="E676" s="12"/>
      <c r="F676" s="12"/>
      <c r="G676" s="12"/>
      <c r="H676" s="12"/>
    </row>
    <row r="677" spans="2:8" ht="12.75">
      <c r="B677" s="12"/>
      <c r="C677" s="12"/>
      <c r="D677" s="12"/>
      <c r="E677" s="12"/>
      <c r="F677" s="12"/>
      <c r="G677" s="12"/>
      <c r="H677" s="12"/>
    </row>
    <row r="678" spans="2:8" ht="12.75">
      <c r="B678" s="12"/>
      <c r="C678" s="12"/>
      <c r="D678" s="12"/>
      <c r="E678" s="12"/>
      <c r="F678" s="12"/>
      <c r="G678" s="12"/>
      <c r="H678" s="12"/>
    </row>
    <row r="679" spans="2:8" ht="12.75">
      <c r="B679" s="12"/>
      <c r="C679" s="12"/>
      <c r="D679" s="12"/>
      <c r="E679" s="12"/>
      <c r="F679" s="12"/>
      <c r="G679" s="12"/>
      <c r="H679" s="12"/>
    </row>
    <row r="680" spans="2:8" ht="12.75">
      <c r="B680" s="12"/>
      <c r="C680" s="12"/>
      <c r="D680" s="12"/>
      <c r="E680" s="12"/>
      <c r="F680" s="12"/>
      <c r="G680" s="12"/>
      <c r="H680" s="12"/>
    </row>
    <row r="681" spans="2:8" ht="12.75">
      <c r="B681" s="12"/>
      <c r="C681" s="12"/>
      <c r="D681" s="12"/>
      <c r="E681" s="12"/>
      <c r="F681" s="12"/>
      <c r="G681" s="12"/>
      <c r="H681" s="12"/>
    </row>
    <row r="682" spans="2:8" ht="12.75">
      <c r="B682" s="12"/>
      <c r="C682" s="12"/>
      <c r="D682" s="12"/>
      <c r="E682" s="12"/>
      <c r="F682" s="12"/>
      <c r="G682" s="12"/>
      <c r="H682" s="12"/>
    </row>
    <row r="683" spans="2:8" ht="12.75">
      <c r="B683" s="12"/>
      <c r="C683" s="12"/>
      <c r="D683" s="12"/>
      <c r="E683" s="12"/>
      <c r="F683" s="12"/>
      <c r="G683" s="12"/>
      <c r="H683" s="12"/>
    </row>
    <row r="684" spans="2:8" ht="12.75">
      <c r="B684" s="12"/>
      <c r="C684" s="12"/>
      <c r="D684" s="12"/>
      <c r="E684" s="12"/>
      <c r="F684" s="12"/>
      <c r="G684" s="12"/>
      <c r="H684" s="12"/>
    </row>
    <row r="685" spans="2:8" ht="12.75">
      <c r="B685" s="12"/>
      <c r="C685" s="12"/>
      <c r="D685" s="12"/>
      <c r="E685" s="12"/>
      <c r="F685" s="12"/>
      <c r="G685" s="12"/>
      <c r="H685" s="12"/>
    </row>
    <row r="686" spans="2:8" ht="12.75">
      <c r="B686" s="12"/>
      <c r="C686" s="12"/>
      <c r="D686" s="12"/>
      <c r="E686" s="12"/>
      <c r="F686" s="12"/>
      <c r="G686" s="12"/>
      <c r="H686" s="12"/>
    </row>
    <row r="687" spans="2:8" ht="12.75">
      <c r="B687" s="12"/>
      <c r="C687" s="12"/>
      <c r="D687" s="12"/>
      <c r="E687" s="12"/>
      <c r="F687" s="12"/>
      <c r="G687" s="12"/>
      <c r="H687" s="12"/>
    </row>
    <row r="688" spans="2:8" ht="12.75">
      <c r="B688" s="12"/>
      <c r="C688" s="12"/>
      <c r="D688" s="12"/>
      <c r="E688" s="12"/>
      <c r="F688" s="12"/>
      <c r="G688" s="12"/>
      <c r="H688" s="12"/>
    </row>
    <row r="689" spans="2:8" ht="12.75">
      <c r="B689" s="12"/>
      <c r="C689" s="12"/>
      <c r="D689" s="12"/>
      <c r="E689" s="12"/>
      <c r="F689" s="12"/>
      <c r="G689" s="12"/>
      <c r="H689" s="12"/>
    </row>
    <row r="690" spans="2:8" ht="12.75">
      <c r="B690" s="12"/>
      <c r="C690" s="12"/>
      <c r="D690" s="12"/>
      <c r="E690" s="12"/>
      <c r="F690" s="12"/>
      <c r="G690" s="12"/>
      <c r="H690" s="12"/>
    </row>
    <row r="691" spans="2:8" ht="12.75">
      <c r="B691" s="12"/>
      <c r="C691" s="12"/>
      <c r="D691" s="12"/>
      <c r="E691" s="12"/>
      <c r="F691" s="12"/>
      <c r="G691" s="12"/>
      <c r="H691" s="12"/>
    </row>
    <row r="692" spans="2:8" ht="12.75">
      <c r="B692" s="12"/>
      <c r="C692" s="12"/>
      <c r="D692" s="12"/>
      <c r="E692" s="12"/>
      <c r="F692" s="12"/>
      <c r="G692" s="12"/>
      <c r="H692" s="12"/>
    </row>
    <row r="693" spans="2:8" ht="12.75">
      <c r="B693" s="12"/>
      <c r="C693" s="12"/>
      <c r="D693" s="12"/>
      <c r="E693" s="12"/>
      <c r="F693" s="12"/>
      <c r="G693" s="12"/>
      <c r="H693" s="12"/>
    </row>
    <row r="694" spans="2:8" ht="12.75">
      <c r="B694" s="12"/>
      <c r="C694" s="12"/>
      <c r="D694" s="12"/>
      <c r="E694" s="12"/>
      <c r="F694" s="12"/>
      <c r="G694" s="12"/>
      <c r="H694" s="12"/>
    </row>
    <row r="695" spans="2:8" ht="12.75">
      <c r="B695" s="12"/>
      <c r="C695" s="12"/>
      <c r="D695" s="12"/>
      <c r="E695" s="12"/>
      <c r="F695" s="12"/>
      <c r="G695" s="12"/>
      <c r="H695" s="12"/>
    </row>
    <row r="696" spans="2:8" ht="12.75">
      <c r="B696" s="12"/>
      <c r="C696" s="12"/>
      <c r="D696" s="12"/>
      <c r="E696" s="12"/>
      <c r="F696" s="12"/>
      <c r="G696" s="12"/>
      <c r="H696" s="12"/>
    </row>
    <row r="697" spans="2:8" ht="12.75">
      <c r="B697" s="12"/>
      <c r="C697" s="12"/>
      <c r="D697" s="12"/>
      <c r="E697" s="12"/>
      <c r="F697" s="12"/>
      <c r="G697" s="12"/>
      <c r="H697" s="12"/>
    </row>
    <row r="698" spans="2:8" ht="12.75">
      <c r="B698" s="12"/>
      <c r="C698" s="12"/>
      <c r="D698" s="12"/>
      <c r="E698" s="12"/>
      <c r="F698" s="12"/>
      <c r="G698" s="12"/>
      <c r="H698" s="12"/>
    </row>
    <row r="699" spans="2:8" ht="12.75">
      <c r="B699" s="12"/>
      <c r="C699" s="12"/>
      <c r="D699" s="12"/>
      <c r="E699" s="12"/>
      <c r="F699" s="12"/>
      <c r="G699" s="12"/>
      <c r="H699" s="12"/>
    </row>
    <row r="700" spans="2:8" ht="12.75">
      <c r="B700" s="12"/>
      <c r="C700" s="12"/>
      <c r="D700" s="12"/>
      <c r="E700" s="12"/>
      <c r="F700" s="12"/>
      <c r="G700" s="12"/>
      <c r="H700" s="12"/>
    </row>
    <row r="701" spans="2:8" ht="12.75">
      <c r="B701" s="12"/>
      <c r="C701" s="12"/>
      <c r="D701" s="12"/>
      <c r="E701" s="12"/>
      <c r="F701" s="12"/>
      <c r="G701" s="12"/>
      <c r="H701" s="12"/>
    </row>
    <row r="702" spans="2:8" ht="12.75">
      <c r="B702" s="12"/>
      <c r="C702" s="12"/>
      <c r="D702" s="12"/>
      <c r="E702" s="12"/>
      <c r="F702" s="12"/>
      <c r="G702" s="12"/>
      <c r="H702" s="12"/>
    </row>
    <row r="703" spans="2:8" ht="12.75">
      <c r="B703" s="12"/>
      <c r="C703" s="12"/>
      <c r="D703" s="12"/>
      <c r="E703" s="12"/>
      <c r="F703" s="12"/>
      <c r="G703" s="12"/>
      <c r="H703" s="12"/>
    </row>
    <row r="704" spans="2:8" ht="12.75">
      <c r="B704" s="12"/>
      <c r="C704" s="12"/>
      <c r="D704" s="12"/>
      <c r="E704" s="12"/>
      <c r="F704" s="12"/>
      <c r="G704" s="12"/>
      <c r="H704" s="12"/>
    </row>
    <row r="705" spans="2:8" ht="12.75">
      <c r="B705" s="12"/>
      <c r="C705" s="12"/>
      <c r="D705" s="12"/>
      <c r="E705" s="12"/>
      <c r="F705" s="12"/>
      <c r="G705" s="12"/>
      <c r="H705" s="12"/>
    </row>
    <row r="706" spans="2:8" ht="12.75">
      <c r="B706" s="12"/>
      <c r="C706" s="12"/>
      <c r="D706" s="12"/>
      <c r="E706" s="12"/>
      <c r="F706" s="12"/>
      <c r="G706" s="12"/>
      <c r="H706" s="12"/>
    </row>
    <row r="707" spans="2:8" ht="12.75">
      <c r="B707" s="12"/>
      <c r="C707" s="12"/>
      <c r="D707" s="12"/>
      <c r="E707" s="12"/>
      <c r="F707" s="12"/>
      <c r="G707" s="12"/>
      <c r="H707" s="12"/>
    </row>
    <row r="708" spans="2:8" ht="12.75">
      <c r="B708" s="12"/>
      <c r="C708" s="12"/>
      <c r="D708" s="12"/>
      <c r="E708" s="12"/>
      <c r="F708" s="12"/>
      <c r="G708" s="12"/>
      <c r="H708" s="12"/>
    </row>
    <row r="709" spans="2:8" ht="12.75">
      <c r="B709" s="12"/>
      <c r="C709" s="12"/>
      <c r="D709" s="12"/>
      <c r="E709" s="12"/>
      <c r="F709" s="12"/>
      <c r="G709" s="12"/>
      <c r="H709" s="12"/>
    </row>
    <row r="710" spans="2:8" ht="12.75">
      <c r="B710" s="12"/>
      <c r="C710" s="12"/>
      <c r="D710" s="12"/>
      <c r="E710" s="12"/>
      <c r="F710" s="12"/>
      <c r="G710" s="12"/>
      <c r="H710" s="12"/>
    </row>
    <row r="711" spans="2:8" ht="12.75">
      <c r="B711" s="12"/>
      <c r="C711" s="12"/>
      <c r="D711" s="12"/>
      <c r="E711" s="12"/>
      <c r="F711" s="12"/>
      <c r="G711" s="12"/>
      <c r="H711" s="12"/>
    </row>
    <row r="712" spans="2:8" ht="12.75">
      <c r="B712" s="12"/>
      <c r="C712" s="12"/>
      <c r="D712" s="12"/>
      <c r="E712" s="12"/>
      <c r="F712" s="12"/>
      <c r="G712" s="12"/>
      <c r="H712" s="12"/>
    </row>
    <row r="713" spans="2:8" ht="12.75">
      <c r="B713" s="12"/>
      <c r="C713" s="12"/>
      <c r="D713" s="12"/>
      <c r="E713" s="12"/>
      <c r="F713" s="12"/>
      <c r="G713" s="12"/>
      <c r="H713" s="12"/>
    </row>
    <row r="714" spans="2:8" ht="12.75">
      <c r="B714" s="12"/>
      <c r="C714" s="12"/>
      <c r="D714" s="12"/>
      <c r="E714" s="12"/>
      <c r="F714" s="12"/>
      <c r="G714" s="12"/>
      <c r="H714" s="12"/>
    </row>
    <row r="715" spans="2:8" ht="12.75">
      <c r="B715" s="12"/>
      <c r="C715" s="12"/>
      <c r="D715" s="12"/>
      <c r="E715" s="12"/>
      <c r="F715" s="12"/>
      <c r="G715" s="12"/>
      <c r="H715" s="12"/>
    </row>
    <row r="716" spans="2:8" ht="12.75">
      <c r="B716" s="12"/>
      <c r="C716" s="12"/>
      <c r="D716" s="12"/>
      <c r="E716" s="12"/>
      <c r="F716" s="12"/>
      <c r="G716" s="12"/>
      <c r="H716" s="12"/>
    </row>
    <row r="717" spans="2:8" ht="12.75">
      <c r="B717" s="12"/>
      <c r="C717" s="12"/>
      <c r="D717" s="12"/>
      <c r="E717" s="12"/>
      <c r="F717" s="12"/>
      <c r="G717" s="12"/>
      <c r="H717" s="12"/>
    </row>
    <row r="718" spans="2:8" ht="12.75">
      <c r="B718" s="12"/>
      <c r="C718" s="12"/>
      <c r="D718" s="12"/>
      <c r="E718" s="12"/>
      <c r="F718" s="12"/>
      <c r="G718" s="12"/>
      <c r="H718" s="12"/>
    </row>
    <row r="719" spans="2:8" ht="12.75">
      <c r="B719" s="12"/>
      <c r="C719" s="12"/>
      <c r="D719" s="12"/>
      <c r="E719" s="12"/>
      <c r="F719" s="12"/>
      <c r="G719" s="12"/>
      <c r="H719" s="12"/>
    </row>
    <row r="720" spans="2:8" ht="12.75">
      <c r="B720" s="12"/>
      <c r="C720" s="12"/>
      <c r="D720" s="12"/>
      <c r="E720" s="12"/>
      <c r="F720" s="12"/>
      <c r="G720" s="12"/>
      <c r="H720" s="12"/>
    </row>
    <row r="721" spans="2:8" ht="12.75">
      <c r="B721" s="12"/>
      <c r="C721" s="12"/>
      <c r="D721" s="12"/>
      <c r="E721" s="12"/>
      <c r="F721" s="12"/>
      <c r="G721" s="12"/>
      <c r="H721" s="12"/>
    </row>
    <row r="722" spans="2:8" ht="12.75">
      <c r="B722" s="12"/>
      <c r="C722" s="12"/>
      <c r="D722" s="12"/>
      <c r="E722" s="12"/>
      <c r="F722" s="12"/>
      <c r="G722" s="12"/>
      <c r="H722" s="12"/>
    </row>
    <row r="723" spans="2:8" ht="12.75">
      <c r="B723" s="12"/>
      <c r="C723" s="12"/>
      <c r="D723" s="12"/>
      <c r="E723" s="12"/>
      <c r="F723" s="12"/>
      <c r="G723" s="12"/>
      <c r="H723" s="12"/>
    </row>
    <row r="724" spans="2:8" ht="12.75">
      <c r="B724" s="12"/>
      <c r="C724" s="12"/>
      <c r="D724" s="12"/>
      <c r="E724" s="12"/>
      <c r="F724" s="12"/>
      <c r="G724" s="12"/>
      <c r="H724" s="12"/>
    </row>
    <row r="725" spans="2:8" ht="12.75">
      <c r="B725" s="12"/>
      <c r="C725" s="12"/>
      <c r="D725" s="12"/>
      <c r="E725" s="12"/>
      <c r="F725" s="12"/>
      <c r="G725" s="12"/>
      <c r="H725" s="12"/>
    </row>
    <row r="726" spans="2:8" ht="12.75">
      <c r="B726" s="12"/>
      <c r="C726" s="12"/>
      <c r="D726" s="12"/>
      <c r="E726" s="12"/>
      <c r="F726" s="12"/>
      <c r="G726" s="12"/>
      <c r="H726" s="12"/>
    </row>
    <row r="727" spans="2:8" ht="12.75">
      <c r="B727" s="12"/>
      <c r="C727" s="12"/>
      <c r="D727" s="12"/>
      <c r="E727" s="12"/>
      <c r="F727" s="12"/>
      <c r="G727" s="12"/>
      <c r="H727" s="12"/>
    </row>
    <row r="728" spans="2:8" ht="12.75">
      <c r="B728" s="12"/>
      <c r="C728" s="12"/>
      <c r="D728" s="12"/>
      <c r="E728" s="12"/>
      <c r="F728" s="12"/>
      <c r="G728" s="12"/>
      <c r="H728" s="12"/>
    </row>
    <row r="729" spans="2:8" ht="12.75">
      <c r="B729" s="12"/>
      <c r="C729" s="12"/>
      <c r="D729" s="12"/>
      <c r="E729" s="12"/>
      <c r="F729" s="12"/>
      <c r="G729" s="12"/>
      <c r="H729" s="12"/>
    </row>
    <row r="730" spans="2:8" ht="12.75">
      <c r="B730" s="12"/>
      <c r="C730" s="12"/>
      <c r="D730" s="12"/>
      <c r="E730" s="12"/>
      <c r="F730" s="12"/>
      <c r="G730" s="12"/>
      <c r="H730" s="12"/>
    </row>
    <row r="731" spans="2:8" ht="12.75">
      <c r="B731" s="12"/>
      <c r="C731" s="12"/>
      <c r="D731" s="12"/>
      <c r="E731" s="12"/>
      <c r="F731" s="12"/>
      <c r="G731" s="12"/>
      <c r="H731" s="12"/>
    </row>
    <row r="732" spans="2:8" ht="12.75">
      <c r="B732" s="12"/>
      <c r="C732" s="12"/>
      <c r="D732" s="12"/>
      <c r="E732" s="12"/>
      <c r="F732" s="12"/>
      <c r="G732" s="12"/>
      <c r="H732" s="12"/>
    </row>
    <row r="733" spans="2:8" ht="12.75">
      <c r="B733" s="12"/>
      <c r="C733" s="12"/>
      <c r="D733" s="12"/>
      <c r="E733" s="12"/>
      <c r="F733" s="12"/>
      <c r="G733" s="12"/>
      <c r="H733" s="12"/>
    </row>
    <row r="734" spans="2:8" ht="12.75">
      <c r="B734" s="12"/>
      <c r="C734" s="12"/>
      <c r="D734" s="12"/>
      <c r="E734" s="12"/>
      <c r="F734" s="12"/>
      <c r="G734" s="12"/>
      <c r="H734" s="12"/>
    </row>
    <row r="735" spans="2:8" ht="12.75">
      <c r="B735" s="12"/>
      <c r="C735" s="12"/>
      <c r="D735" s="12"/>
      <c r="E735" s="12"/>
      <c r="F735" s="12"/>
      <c r="G735" s="12"/>
      <c r="H735" s="12"/>
    </row>
    <row r="736" spans="2:8" ht="12.75">
      <c r="B736" s="12"/>
      <c r="C736" s="12"/>
      <c r="D736" s="12"/>
      <c r="E736" s="12"/>
      <c r="F736" s="12"/>
      <c r="G736" s="12"/>
      <c r="H736" s="12"/>
    </row>
    <row r="737" spans="2:8" ht="12.75">
      <c r="B737" s="12"/>
      <c r="C737" s="12"/>
      <c r="D737" s="12"/>
      <c r="E737" s="12"/>
      <c r="F737" s="12"/>
      <c r="G737" s="12"/>
      <c r="H737" s="12"/>
    </row>
    <row r="738" spans="2:8" ht="12.75">
      <c r="B738" s="12"/>
      <c r="C738" s="12"/>
      <c r="D738" s="12"/>
      <c r="E738" s="12"/>
      <c r="F738" s="12"/>
      <c r="G738" s="12"/>
      <c r="H738" s="12"/>
    </row>
    <row r="739" spans="2:8" ht="12.75">
      <c r="B739" s="12"/>
      <c r="C739" s="12"/>
      <c r="D739" s="12"/>
      <c r="E739" s="12"/>
      <c r="F739" s="12"/>
      <c r="G739" s="12"/>
      <c r="H739" s="12"/>
    </row>
    <row r="740" spans="2:8" ht="12.75">
      <c r="B740" s="12"/>
      <c r="C740" s="12"/>
      <c r="D740" s="12"/>
      <c r="E740" s="12"/>
      <c r="F740" s="12"/>
      <c r="G740" s="12"/>
      <c r="H740" s="12"/>
    </row>
    <row r="741" spans="2:8" ht="12.75">
      <c r="B741" s="12"/>
      <c r="C741" s="12"/>
      <c r="D741" s="12"/>
      <c r="E741" s="12"/>
      <c r="F741" s="12"/>
      <c r="G741" s="12"/>
      <c r="H741" s="12"/>
    </row>
    <row r="742" spans="2:8" ht="12.75">
      <c r="B742" s="12"/>
      <c r="C742" s="12"/>
      <c r="D742" s="12"/>
      <c r="E742" s="12"/>
      <c r="F742" s="12"/>
      <c r="G742" s="12"/>
      <c r="H742" s="12"/>
    </row>
    <row r="743" spans="2:8" ht="12.75">
      <c r="B743" s="12"/>
      <c r="C743" s="12"/>
      <c r="D743" s="12"/>
      <c r="E743" s="12"/>
      <c r="F743" s="12"/>
      <c r="G743" s="12"/>
      <c r="H743" s="12"/>
    </row>
    <row r="744" spans="2:8" ht="12.75">
      <c r="B744" s="12"/>
      <c r="C744" s="12"/>
      <c r="D744" s="12"/>
      <c r="E744" s="12"/>
      <c r="F744" s="12"/>
      <c r="G744" s="12"/>
      <c r="H744" s="12"/>
    </row>
    <row r="745" spans="2:8" ht="12.75">
      <c r="B745" s="12"/>
      <c r="C745" s="12"/>
      <c r="D745" s="12"/>
      <c r="E745" s="12"/>
      <c r="F745" s="12"/>
      <c r="G745" s="12"/>
      <c r="H745" s="12"/>
    </row>
    <row r="746" spans="2:8" ht="12.75">
      <c r="B746" s="12"/>
      <c r="C746" s="12"/>
      <c r="D746" s="12"/>
      <c r="E746" s="12"/>
      <c r="F746" s="12"/>
      <c r="G746" s="12"/>
      <c r="H746" s="12"/>
    </row>
    <row r="747" spans="2:8" ht="12.75">
      <c r="B747" s="12"/>
      <c r="C747" s="12"/>
      <c r="D747" s="12"/>
      <c r="E747" s="12"/>
      <c r="F747" s="12"/>
      <c r="G747" s="12"/>
      <c r="H747" s="12"/>
    </row>
    <row r="748" spans="2:8" ht="12.75">
      <c r="B748" s="12"/>
      <c r="C748" s="12"/>
      <c r="D748" s="12"/>
      <c r="E748" s="12"/>
      <c r="F748" s="12"/>
      <c r="G748" s="12"/>
      <c r="H748" s="12"/>
    </row>
    <row r="749" spans="2:8" ht="12.75">
      <c r="B749" s="12"/>
      <c r="C749" s="12"/>
      <c r="D749" s="12"/>
      <c r="E749" s="12"/>
      <c r="F749" s="12"/>
      <c r="G749" s="12"/>
      <c r="H749" s="12"/>
    </row>
    <row r="750" spans="2:8" ht="12.75">
      <c r="B750" s="12"/>
      <c r="C750" s="12"/>
      <c r="D750" s="12"/>
      <c r="E750" s="12"/>
      <c r="F750" s="12"/>
      <c r="G750" s="12"/>
      <c r="H750" s="12"/>
    </row>
    <row r="751" spans="2:8" ht="12.75">
      <c r="B751" s="12"/>
      <c r="C751" s="12"/>
      <c r="D751" s="12"/>
      <c r="E751" s="12"/>
      <c r="F751" s="12"/>
      <c r="G751" s="12"/>
      <c r="H751" s="12"/>
    </row>
    <row r="752" spans="2:8" ht="12.75">
      <c r="B752" s="12"/>
      <c r="C752" s="12"/>
      <c r="D752" s="12"/>
      <c r="E752" s="12"/>
      <c r="F752" s="12"/>
      <c r="G752" s="12"/>
      <c r="H752" s="12"/>
    </row>
    <row r="753" spans="2:8" ht="12.75">
      <c r="B753" s="12"/>
      <c r="C753" s="12"/>
      <c r="D753" s="12"/>
      <c r="E753" s="12"/>
      <c r="F753" s="12"/>
      <c r="G753" s="12"/>
      <c r="H753" s="12"/>
    </row>
    <row r="754" spans="2:8" ht="12.75">
      <c r="B754" s="12"/>
      <c r="C754" s="12"/>
      <c r="D754" s="12"/>
      <c r="E754" s="12"/>
      <c r="F754" s="12"/>
      <c r="G754" s="12"/>
      <c r="H754" s="12"/>
    </row>
    <row r="755" spans="2:8" ht="12.75">
      <c r="B755" s="12"/>
      <c r="C755" s="12"/>
      <c r="D755" s="12"/>
      <c r="E755" s="12"/>
      <c r="F755" s="12"/>
      <c r="G755" s="12"/>
      <c r="H755" s="12"/>
    </row>
    <row r="756" spans="2:8" ht="12.75">
      <c r="B756" s="12"/>
      <c r="C756" s="12"/>
      <c r="D756" s="12"/>
      <c r="E756" s="12"/>
      <c r="F756" s="12"/>
      <c r="G756" s="12"/>
      <c r="H756" s="12"/>
    </row>
    <row r="757" spans="2:8" ht="12.75">
      <c r="B757" s="12"/>
      <c r="C757" s="12"/>
      <c r="D757" s="12"/>
      <c r="E757" s="12"/>
      <c r="F757" s="12"/>
      <c r="G757" s="12"/>
      <c r="H757" s="12"/>
    </row>
    <row r="758" spans="2:8" ht="12.75">
      <c r="B758" s="12"/>
      <c r="C758" s="12"/>
      <c r="D758" s="12"/>
      <c r="E758" s="12"/>
      <c r="F758" s="12"/>
      <c r="G758" s="12"/>
      <c r="H758" s="12"/>
    </row>
    <row r="759" spans="2:8" ht="12.75">
      <c r="B759" s="12"/>
      <c r="C759" s="12"/>
      <c r="D759" s="12"/>
      <c r="E759" s="12"/>
      <c r="F759" s="12"/>
      <c r="G759" s="12"/>
      <c r="H759" s="12"/>
    </row>
    <row r="760" spans="2:8" ht="12.75">
      <c r="B760" s="12"/>
      <c r="C760" s="12"/>
      <c r="D760" s="12"/>
      <c r="E760" s="12"/>
      <c r="F760" s="12"/>
      <c r="G760" s="12"/>
      <c r="H760" s="12"/>
    </row>
    <row r="761" spans="2:8" ht="12.75">
      <c r="B761" s="12"/>
      <c r="C761" s="12"/>
      <c r="D761" s="12"/>
      <c r="E761" s="12"/>
      <c r="F761" s="12"/>
      <c r="G761" s="12"/>
      <c r="H761" s="12"/>
    </row>
    <row r="762" spans="2:8" ht="12.75">
      <c r="B762" s="12"/>
      <c r="C762" s="12"/>
      <c r="D762" s="12"/>
      <c r="E762" s="12"/>
      <c r="F762" s="12"/>
      <c r="G762" s="12"/>
      <c r="H762" s="12"/>
    </row>
    <row r="763" spans="2:8" ht="12.75">
      <c r="B763" s="12"/>
      <c r="C763" s="12"/>
      <c r="D763" s="12"/>
      <c r="E763" s="12"/>
      <c r="F763" s="12"/>
      <c r="G763" s="12"/>
      <c r="H763" s="12"/>
    </row>
    <row r="764" spans="2:8" ht="12.75">
      <c r="B764" s="12"/>
      <c r="C764" s="12"/>
      <c r="D764" s="12"/>
      <c r="E764" s="12"/>
      <c r="F764" s="12"/>
      <c r="G764" s="12"/>
      <c r="H764" s="12"/>
    </row>
    <row r="765" spans="2:8" ht="12.75">
      <c r="B765" s="12"/>
      <c r="C765" s="12"/>
      <c r="D765" s="12"/>
      <c r="E765" s="12"/>
      <c r="F765" s="12"/>
      <c r="G765" s="12"/>
      <c r="H765" s="12"/>
    </row>
    <row r="766" spans="2:8" ht="12.75">
      <c r="B766" s="12"/>
      <c r="C766" s="12"/>
      <c r="D766" s="12"/>
      <c r="E766" s="12"/>
      <c r="F766" s="12"/>
      <c r="G766" s="12"/>
      <c r="H766" s="12"/>
    </row>
    <row r="767" spans="2:8" ht="12.75">
      <c r="B767" s="12"/>
      <c r="C767" s="12"/>
      <c r="D767" s="12"/>
      <c r="E767" s="12"/>
      <c r="F767" s="12"/>
      <c r="G767" s="12"/>
      <c r="H767" s="12"/>
    </row>
    <row r="768" spans="2:8" ht="12.75">
      <c r="B768" s="12"/>
      <c r="C768" s="12"/>
      <c r="D768" s="12"/>
      <c r="E768" s="12"/>
      <c r="F768" s="12"/>
      <c r="G768" s="12"/>
      <c r="H768" s="12"/>
    </row>
    <row r="769" spans="2:8" ht="12.75">
      <c r="B769" s="12"/>
      <c r="C769" s="12"/>
      <c r="D769" s="12"/>
      <c r="E769" s="12"/>
      <c r="F769" s="12"/>
      <c r="G769" s="12"/>
      <c r="H769" s="12"/>
    </row>
    <row r="770" spans="2:8" ht="12.75">
      <c r="B770" s="12"/>
      <c r="C770" s="12"/>
      <c r="D770" s="12"/>
      <c r="E770" s="12"/>
      <c r="F770" s="12"/>
      <c r="G770" s="12"/>
      <c r="H770" s="12"/>
    </row>
    <row r="771" spans="2:8" ht="12.75">
      <c r="B771" s="12"/>
      <c r="C771" s="12"/>
      <c r="D771" s="12"/>
      <c r="E771" s="12"/>
      <c r="F771" s="12"/>
      <c r="G771" s="12"/>
      <c r="H771" s="12"/>
    </row>
    <row r="772" spans="2:8" ht="12.75">
      <c r="B772" s="12"/>
      <c r="C772" s="12"/>
      <c r="D772" s="12"/>
      <c r="E772" s="12"/>
      <c r="F772" s="12"/>
      <c r="G772" s="12"/>
      <c r="H772" s="12"/>
    </row>
    <row r="773" spans="2:8" ht="12.75">
      <c r="B773" s="12"/>
      <c r="C773" s="12"/>
      <c r="D773" s="12"/>
      <c r="E773" s="12"/>
      <c r="F773" s="12"/>
      <c r="G773" s="12"/>
      <c r="H773" s="12"/>
    </row>
    <row r="774" spans="2:8" ht="12.75">
      <c r="B774" s="12"/>
      <c r="C774" s="12"/>
      <c r="D774" s="12"/>
      <c r="E774" s="12"/>
      <c r="F774" s="12"/>
      <c r="G774" s="12"/>
      <c r="H774" s="12"/>
    </row>
    <row r="775" spans="2:8" ht="12.75">
      <c r="B775" s="12"/>
      <c r="C775" s="12"/>
      <c r="D775" s="12"/>
      <c r="E775" s="12"/>
      <c r="F775" s="12"/>
      <c r="G775" s="12"/>
      <c r="H775" s="12"/>
    </row>
    <row r="776" spans="2:8" ht="12.75">
      <c r="B776" s="12"/>
      <c r="C776" s="12"/>
      <c r="D776" s="12"/>
      <c r="E776" s="12"/>
      <c r="F776" s="12"/>
      <c r="G776" s="12"/>
      <c r="H776" s="12"/>
    </row>
    <row r="777" spans="2:8" ht="12.75">
      <c r="B777" s="12"/>
      <c r="C777" s="12"/>
      <c r="D777" s="12"/>
      <c r="E777" s="12"/>
      <c r="F777" s="12"/>
      <c r="G777" s="12"/>
      <c r="H777" s="12"/>
    </row>
    <row r="778" spans="2:8" ht="12.75">
      <c r="B778" s="12"/>
      <c r="C778" s="12"/>
      <c r="D778" s="12"/>
      <c r="E778" s="12"/>
      <c r="F778" s="12"/>
      <c r="G778" s="12"/>
      <c r="H778" s="12"/>
    </row>
    <row r="779" spans="2:8" ht="12.75">
      <c r="B779" s="12"/>
      <c r="C779" s="12"/>
      <c r="D779" s="12"/>
      <c r="E779" s="12"/>
      <c r="F779" s="12"/>
      <c r="G779" s="12"/>
      <c r="H779" s="12"/>
    </row>
    <row r="780" spans="2:8" ht="12.75">
      <c r="B780" s="12"/>
      <c r="C780" s="12"/>
      <c r="D780" s="12"/>
      <c r="E780" s="12"/>
      <c r="F780" s="12"/>
      <c r="G780" s="12"/>
      <c r="H780" s="12"/>
    </row>
    <row r="781" spans="2:8" ht="12.75">
      <c r="B781" s="12"/>
      <c r="C781" s="12"/>
      <c r="D781" s="12"/>
      <c r="E781" s="12"/>
      <c r="F781" s="12"/>
      <c r="G781" s="12"/>
      <c r="H781" s="12"/>
    </row>
    <row r="782" spans="2:8" ht="12.75">
      <c r="B782" s="12"/>
      <c r="C782" s="12"/>
      <c r="D782" s="12"/>
      <c r="E782" s="12"/>
      <c r="F782" s="12"/>
      <c r="G782" s="12"/>
      <c r="H782" s="12"/>
    </row>
    <row r="783" spans="2:8" ht="12.75">
      <c r="B783" s="12"/>
      <c r="C783" s="12"/>
      <c r="D783" s="12"/>
      <c r="E783" s="12"/>
      <c r="F783" s="12"/>
      <c r="G783" s="12"/>
      <c r="H783" s="12"/>
    </row>
    <row r="784" spans="2:8" ht="12.75">
      <c r="B784" s="12"/>
      <c r="C784" s="12"/>
      <c r="D784" s="12"/>
      <c r="E784" s="12"/>
      <c r="F784" s="12"/>
      <c r="G784" s="12"/>
      <c r="H784" s="12"/>
    </row>
    <row r="785" spans="2:8" ht="12.75">
      <c r="B785" s="12"/>
      <c r="C785" s="12"/>
      <c r="D785" s="12"/>
      <c r="E785" s="12"/>
      <c r="F785" s="12"/>
      <c r="G785" s="12"/>
      <c r="H785" s="12"/>
    </row>
    <row r="786" spans="2:8" ht="12.75">
      <c r="B786" s="12"/>
      <c r="C786" s="12"/>
      <c r="D786" s="12"/>
      <c r="E786" s="12"/>
      <c r="F786" s="12"/>
      <c r="G786" s="12"/>
      <c r="H786" s="12"/>
    </row>
    <row r="787" spans="2:8" ht="12.75">
      <c r="B787" s="12"/>
      <c r="C787" s="12"/>
      <c r="D787" s="12"/>
      <c r="E787" s="12"/>
      <c r="F787" s="12"/>
      <c r="G787" s="12"/>
      <c r="H787" s="12"/>
    </row>
    <row r="788" spans="2:8" ht="12.75">
      <c r="B788" s="12"/>
      <c r="C788" s="12"/>
      <c r="D788" s="12"/>
      <c r="E788" s="12"/>
      <c r="F788" s="12"/>
      <c r="G788" s="12"/>
      <c r="H788" s="12"/>
    </row>
    <row r="789" spans="2:8" ht="12.75">
      <c r="B789" s="12"/>
      <c r="C789" s="12"/>
      <c r="D789" s="12"/>
      <c r="E789" s="12"/>
      <c r="F789" s="12"/>
      <c r="G789" s="12"/>
      <c r="H789" s="12"/>
    </row>
    <row r="790" spans="2:8" ht="12.75">
      <c r="B790" s="12"/>
      <c r="C790" s="12"/>
      <c r="D790" s="12"/>
      <c r="E790" s="12"/>
      <c r="F790" s="12"/>
      <c r="G790" s="12"/>
      <c r="H790" s="12"/>
    </row>
    <row r="791" spans="2:8" ht="12.75">
      <c r="B791" s="12"/>
      <c r="C791" s="12"/>
      <c r="D791" s="12"/>
      <c r="E791" s="12"/>
      <c r="F791" s="12"/>
      <c r="G791" s="12"/>
      <c r="H791" s="12"/>
    </row>
    <row r="792" spans="2:8" ht="12.75">
      <c r="B792" s="12"/>
      <c r="C792" s="12"/>
      <c r="D792" s="12"/>
      <c r="E792" s="12"/>
      <c r="F792" s="12"/>
      <c r="G792" s="12"/>
      <c r="H792" s="12"/>
    </row>
    <row r="793" spans="2:8" ht="12.75">
      <c r="B793" s="12"/>
      <c r="C793" s="12"/>
      <c r="D793" s="12"/>
      <c r="E793" s="12"/>
      <c r="F793" s="12"/>
      <c r="G793" s="12"/>
      <c r="H793" s="12"/>
    </row>
    <row r="794" spans="2:8" ht="12.75">
      <c r="B794" s="12"/>
      <c r="C794" s="12"/>
      <c r="D794" s="12"/>
      <c r="E794" s="12"/>
      <c r="F794" s="12"/>
      <c r="G794" s="12"/>
      <c r="H794" s="12"/>
    </row>
    <row r="795" spans="2:8" ht="12.75">
      <c r="B795" s="12"/>
      <c r="C795" s="12"/>
      <c r="D795" s="12"/>
      <c r="E795" s="12"/>
      <c r="F795" s="12"/>
      <c r="G795" s="12"/>
      <c r="H795" s="12"/>
    </row>
    <row r="796" spans="2:8" ht="12.75">
      <c r="B796" s="12"/>
      <c r="C796" s="12"/>
      <c r="D796" s="12"/>
      <c r="E796" s="12"/>
      <c r="F796" s="12"/>
      <c r="G796" s="12"/>
      <c r="H796" s="12"/>
    </row>
    <row r="797" spans="2:8" ht="12.75">
      <c r="B797" s="12"/>
      <c r="C797" s="12"/>
      <c r="D797" s="12"/>
      <c r="E797" s="12"/>
      <c r="F797" s="12"/>
      <c r="G797" s="12"/>
      <c r="H797" s="12"/>
    </row>
    <row r="798" spans="2:8" ht="12.75">
      <c r="B798" s="12"/>
      <c r="C798" s="12"/>
      <c r="D798" s="12"/>
      <c r="E798" s="12"/>
      <c r="F798" s="12"/>
      <c r="G798" s="12"/>
      <c r="H798" s="12"/>
    </row>
    <row r="799" spans="2:8" ht="12.75">
      <c r="B799" s="12"/>
      <c r="C799" s="12"/>
      <c r="D799" s="12"/>
      <c r="E799" s="12"/>
      <c r="F799" s="12"/>
      <c r="G799" s="12"/>
      <c r="H799" s="12"/>
    </row>
    <row r="800" spans="2:8" ht="12.75">
      <c r="B800" s="12"/>
      <c r="C800" s="12"/>
      <c r="D800" s="12"/>
      <c r="E800" s="12"/>
      <c r="F800" s="12"/>
      <c r="G800" s="12"/>
      <c r="H800" s="12"/>
    </row>
    <row r="801" spans="2:8" ht="12.75">
      <c r="B801" s="12"/>
      <c r="C801" s="12"/>
      <c r="D801" s="12"/>
      <c r="E801" s="12"/>
      <c r="F801" s="12"/>
      <c r="G801" s="12"/>
      <c r="H801" s="12"/>
    </row>
    <row r="802" spans="2:8" ht="12.75">
      <c r="B802" s="12"/>
      <c r="C802" s="12"/>
      <c r="D802" s="12"/>
      <c r="E802" s="12"/>
      <c r="F802" s="12"/>
      <c r="G802" s="12"/>
      <c r="H802" s="12"/>
    </row>
    <row r="803" spans="2:8" ht="12.75">
      <c r="B803" s="12"/>
      <c r="C803" s="12"/>
      <c r="D803" s="12"/>
      <c r="E803" s="12"/>
      <c r="F803" s="12"/>
      <c r="G803" s="12"/>
      <c r="H803" s="12"/>
    </row>
    <row r="804" spans="2:8" ht="12.75">
      <c r="B804" s="12"/>
      <c r="C804" s="12"/>
      <c r="D804" s="12"/>
      <c r="E804" s="12"/>
      <c r="F804" s="12"/>
      <c r="G804" s="12"/>
      <c r="H804" s="12"/>
    </row>
    <row r="805" spans="2:8" ht="12.75">
      <c r="B805" s="12"/>
      <c r="C805" s="12"/>
      <c r="D805" s="12"/>
      <c r="E805" s="12"/>
      <c r="F805" s="12"/>
      <c r="G805" s="12"/>
      <c r="H805" s="12"/>
    </row>
    <row r="806" spans="2:8" ht="12.75">
      <c r="B806" s="12"/>
      <c r="C806" s="12"/>
      <c r="D806" s="12"/>
      <c r="E806" s="12"/>
      <c r="F806" s="12"/>
      <c r="G806" s="12"/>
      <c r="H806" s="12"/>
    </row>
    <row r="807" spans="2:8" ht="12.75">
      <c r="B807" s="12"/>
      <c r="C807" s="12"/>
      <c r="D807" s="12"/>
      <c r="E807" s="12"/>
      <c r="F807" s="12"/>
      <c r="G807" s="12"/>
      <c r="H807" s="12"/>
    </row>
    <row r="808" spans="2:8" ht="12.75">
      <c r="B808" s="12"/>
      <c r="C808" s="12"/>
      <c r="D808" s="12"/>
      <c r="E808" s="12"/>
      <c r="F808" s="12"/>
      <c r="G808" s="12"/>
      <c r="H808" s="12"/>
    </row>
    <row r="809" spans="2:8" ht="12.75">
      <c r="B809" s="12"/>
      <c r="C809" s="12"/>
      <c r="D809" s="12"/>
      <c r="E809" s="12"/>
      <c r="F809" s="12"/>
      <c r="G809" s="12"/>
      <c r="H809" s="12"/>
    </row>
    <row r="810" spans="2:8" ht="12.75">
      <c r="B810" s="12"/>
      <c r="C810" s="12"/>
      <c r="D810" s="12"/>
      <c r="E810" s="12"/>
      <c r="F810" s="12"/>
      <c r="G810" s="12"/>
      <c r="H810" s="12"/>
    </row>
    <row r="811" spans="2:8" ht="12.75">
      <c r="B811" s="12"/>
      <c r="C811" s="12"/>
      <c r="D811" s="12"/>
      <c r="E811" s="12"/>
      <c r="F811" s="12"/>
      <c r="G811" s="12"/>
      <c r="H811" s="12"/>
    </row>
    <row r="812" spans="2:8" ht="12.75">
      <c r="B812" s="12"/>
      <c r="C812" s="12"/>
      <c r="D812" s="12"/>
      <c r="E812" s="12"/>
      <c r="F812" s="12"/>
      <c r="G812" s="12"/>
      <c r="H812" s="12"/>
    </row>
    <row r="813" spans="2:8" ht="12.75">
      <c r="B813" s="12"/>
      <c r="C813" s="12"/>
      <c r="D813" s="12"/>
      <c r="E813" s="12"/>
      <c r="F813" s="12"/>
      <c r="G813" s="12"/>
      <c r="H813" s="12"/>
    </row>
    <row r="814" spans="2:8" ht="12.75">
      <c r="B814" s="12"/>
      <c r="C814" s="12"/>
      <c r="D814" s="12"/>
      <c r="E814" s="12"/>
      <c r="F814" s="12"/>
      <c r="G814" s="12"/>
      <c r="H814" s="12"/>
    </row>
    <row r="815" spans="2:8" ht="12.75">
      <c r="B815" s="12"/>
      <c r="C815" s="12"/>
      <c r="D815" s="12"/>
      <c r="E815" s="12"/>
      <c r="F815" s="12"/>
      <c r="G815" s="12"/>
      <c r="H815" s="12"/>
    </row>
    <row r="816" spans="2:8" ht="12.75">
      <c r="B816" s="12"/>
      <c r="C816" s="12"/>
      <c r="D816" s="12"/>
      <c r="E816" s="12"/>
      <c r="F816" s="12"/>
      <c r="G816" s="12"/>
      <c r="H816" s="12"/>
    </row>
    <row r="817" spans="2:8" ht="12.75">
      <c r="B817" s="12"/>
      <c r="C817" s="12"/>
      <c r="D817" s="12"/>
      <c r="E817" s="12"/>
      <c r="F817" s="12"/>
      <c r="G817" s="12"/>
      <c r="H817" s="12"/>
    </row>
    <row r="818" spans="2:8" ht="12.75">
      <c r="B818" s="12"/>
      <c r="C818" s="12"/>
      <c r="D818" s="12"/>
      <c r="E818" s="12"/>
      <c r="F818" s="12"/>
      <c r="G818" s="12"/>
      <c r="H818" s="12"/>
    </row>
    <row r="819" spans="2:8" ht="12.75">
      <c r="B819" s="12"/>
      <c r="C819" s="12"/>
      <c r="D819" s="12"/>
      <c r="E819" s="12"/>
      <c r="F819" s="12"/>
      <c r="G819" s="12"/>
      <c r="H819" s="12"/>
    </row>
    <row r="820" spans="2:8" ht="12.75">
      <c r="B820" s="12"/>
      <c r="C820" s="12"/>
      <c r="D820" s="12"/>
      <c r="E820" s="12"/>
      <c r="F820" s="12"/>
      <c r="G820" s="12"/>
      <c r="H820" s="12"/>
    </row>
    <row r="821" spans="2:8" ht="12.75">
      <c r="B821" s="12"/>
      <c r="C821" s="12"/>
      <c r="D821" s="12"/>
      <c r="E821" s="12"/>
      <c r="F821" s="12"/>
      <c r="G821" s="12"/>
      <c r="H821" s="12"/>
    </row>
    <row r="822" spans="2:8" ht="12.75">
      <c r="B822" s="12"/>
      <c r="C822" s="12"/>
      <c r="D822" s="12"/>
      <c r="E822" s="12"/>
      <c r="F822" s="12"/>
      <c r="G822" s="12"/>
      <c r="H822" s="12"/>
    </row>
    <row r="823" spans="2:8" ht="12.75">
      <c r="B823" s="12"/>
      <c r="C823" s="12"/>
      <c r="D823" s="12"/>
      <c r="E823" s="12"/>
      <c r="F823" s="12"/>
      <c r="G823" s="12"/>
      <c r="H823" s="12"/>
    </row>
    <row r="824" spans="2:8" ht="12.75">
      <c r="B824" s="12"/>
      <c r="C824" s="12"/>
      <c r="D824" s="12"/>
      <c r="E824" s="12"/>
      <c r="F824" s="12"/>
      <c r="G824" s="12"/>
      <c r="H824" s="12"/>
    </row>
    <row r="825" spans="2:8" ht="12.75">
      <c r="B825" s="12"/>
      <c r="C825" s="12"/>
      <c r="D825" s="12"/>
      <c r="E825" s="12"/>
      <c r="F825" s="12"/>
      <c r="G825" s="12"/>
      <c r="H825" s="12"/>
    </row>
    <row r="826" spans="2:8" ht="12.75">
      <c r="B826" s="12"/>
      <c r="C826" s="12"/>
      <c r="D826" s="12"/>
      <c r="E826" s="12"/>
      <c r="F826" s="12"/>
      <c r="G826" s="12"/>
      <c r="H826" s="12"/>
    </row>
    <row r="827" spans="2:8" ht="12.75">
      <c r="B827" s="12"/>
      <c r="C827" s="12"/>
      <c r="D827" s="12"/>
      <c r="E827" s="12"/>
      <c r="F827" s="12"/>
      <c r="G827" s="12"/>
      <c r="H827" s="12"/>
    </row>
    <row r="828" spans="2:8" ht="12.75">
      <c r="B828" s="12"/>
      <c r="C828" s="12"/>
      <c r="D828" s="12"/>
      <c r="E828" s="12"/>
      <c r="F828" s="12"/>
      <c r="G828" s="12"/>
      <c r="H828" s="12"/>
    </row>
    <row r="829" spans="2:8" ht="12.75">
      <c r="B829" s="12"/>
      <c r="C829" s="12"/>
      <c r="D829" s="12"/>
      <c r="E829" s="12"/>
      <c r="F829" s="12"/>
      <c r="G829" s="12"/>
      <c r="H829" s="12"/>
    </row>
    <row r="830" spans="2:8" ht="12.75">
      <c r="B830" s="12"/>
      <c r="C830" s="12"/>
      <c r="D830" s="12"/>
      <c r="E830" s="12"/>
      <c r="F830" s="12"/>
      <c r="G830" s="12"/>
      <c r="H830" s="12"/>
    </row>
    <row r="831" spans="2:8" ht="12.75">
      <c r="B831" s="12"/>
      <c r="C831" s="12"/>
      <c r="D831" s="12"/>
      <c r="E831" s="12"/>
      <c r="F831" s="12"/>
      <c r="G831" s="12"/>
      <c r="H831" s="12"/>
    </row>
    <row r="832" spans="2:8" ht="12.75">
      <c r="B832" s="12"/>
      <c r="C832" s="12"/>
      <c r="D832" s="12"/>
      <c r="E832" s="12"/>
      <c r="F832" s="12"/>
      <c r="G832" s="12"/>
      <c r="H832" s="12"/>
    </row>
    <row r="833" spans="2:8" ht="12.75">
      <c r="B833" s="12"/>
      <c r="C833" s="12"/>
      <c r="D833" s="12"/>
      <c r="E833" s="12"/>
      <c r="F833" s="12"/>
      <c r="G833" s="12"/>
      <c r="H833" s="12"/>
    </row>
    <row r="834" spans="2:8" ht="12.75">
      <c r="B834" s="12"/>
      <c r="C834" s="12"/>
      <c r="D834" s="12"/>
      <c r="E834" s="12"/>
      <c r="F834" s="12"/>
      <c r="G834" s="12"/>
      <c r="H834" s="12"/>
    </row>
    <row r="835" spans="2:8" ht="12.75">
      <c r="B835" s="12"/>
      <c r="C835" s="12"/>
      <c r="D835" s="12"/>
      <c r="E835" s="12"/>
      <c r="F835" s="12"/>
      <c r="G835" s="12"/>
      <c r="H835" s="12"/>
    </row>
    <row r="836" spans="2:8" ht="12.75">
      <c r="B836" s="12"/>
      <c r="C836" s="12"/>
      <c r="D836" s="12"/>
      <c r="E836" s="12"/>
      <c r="F836" s="12"/>
      <c r="G836" s="12"/>
      <c r="H836" s="12"/>
    </row>
    <row r="837" spans="2:8" ht="12.75">
      <c r="B837" s="12"/>
      <c r="C837" s="12"/>
      <c r="D837" s="12"/>
      <c r="E837" s="12"/>
      <c r="F837" s="12"/>
      <c r="G837" s="12"/>
      <c r="H837" s="12"/>
    </row>
    <row r="838" spans="2:8" ht="12.75">
      <c r="B838" s="12"/>
      <c r="C838" s="12"/>
      <c r="D838" s="12"/>
      <c r="E838" s="12"/>
      <c r="F838" s="12"/>
      <c r="G838" s="12"/>
      <c r="H838" s="12"/>
    </row>
    <row r="839" spans="2:8" ht="12.75">
      <c r="B839" s="12"/>
      <c r="C839" s="12"/>
      <c r="D839" s="12"/>
      <c r="E839" s="12"/>
      <c r="F839" s="12"/>
      <c r="G839" s="12"/>
      <c r="H839" s="12"/>
    </row>
    <row r="840" spans="2:8" ht="12.75">
      <c r="B840" s="12"/>
      <c r="C840" s="12"/>
      <c r="D840" s="12"/>
      <c r="E840" s="12"/>
      <c r="F840" s="12"/>
      <c r="G840" s="12"/>
      <c r="H840" s="12"/>
    </row>
    <row r="841" spans="2:8" ht="12.75">
      <c r="B841" s="12"/>
      <c r="C841" s="12"/>
      <c r="D841" s="12"/>
      <c r="E841" s="12"/>
      <c r="F841" s="12"/>
      <c r="G841" s="12"/>
      <c r="H841" s="12"/>
    </row>
    <row r="842" spans="2:8" ht="12.75">
      <c r="B842" s="12"/>
      <c r="C842" s="12"/>
      <c r="D842" s="12"/>
      <c r="E842" s="12"/>
      <c r="F842" s="12"/>
      <c r="G842" s="12"/>
      <c r="H842" s="12"/>
    </row>
    <row r="843" spans="2:8" ht="12.75">
      <c r="B843" s="12"/>
      <c r="C843" s="12"/>
      <c r="D843" s="12"/>
      <c r="E843" s="12"/>
      <c r="F843" s="12"/>
      <c r="G843" s="12"/>
      <c r="H843" s="12"/>
    </row>
    <row r="844" spans="2:8" ht="12.75">
      <c r="B844" s="12"/>
      <c r="C844" s="12"/>
      <c r="D844" s="12"/>
      <c r="E844" s="12"/>
      <c r="F844" s="12"/>
      <c r="G844" s="12"/>
      <c r="H844" s="12"/>
    </row>
    <row r="845" spans="2:8" ht="12.75">
      <c r="B845" s="12"/>
      <c r="C845" s="12"/>
      <c r="D845" s="12"/>
      <c r="E845" s="12"/>
      <c r="F845" s="12"/>
      <c r="G845" s="12"/>
      <c r="H845" s="12"/>
    </row>
    <row r="846" spans="2:8" ht="12.75">
      <c r="B846" s="12"/>
      <c r="C846" s="12"/>
      <c r="D846" s="12"/>
      <c r="E846" s="12"/>
      <c r="F846" s="12"/>
      <c r="G846" s="12"/>
      <c r="H846" s="12"/>
    </row>
    <row r="847" spans="2:8" ht="12.75">
      <c r="B847" s="12"/>
      <c r="C847" s="12"/>
      <c r="D847" s="12"/>
      <c r="E847" s="12"/>
      <c r="F847" s="12"/>
      <c r="G847" s="12"/>
      <c r="H847" s="12"/>
    </row>
    <row r="848" spans="2:8" ht="12.75">
      <c r="B848" s="12"/>
      <c r="C848" s="12"/>
      <c r="D848" s="12"/>
      <c r="E848" s="12"/>
      <c r="F848" s="12"/>
      <c r="G848" s="12"/>
      <c r="H848" s="12"/>
    </row>
    <row r="849" spans="2:8" ht="12.75">
      <c r="B849" s="12"/>
      <c r="C849" s="12"/>
      <c r="D849" s="12"/>
      <c r="E849" s="12"/>
      <c r="F849" s="12"/>
      <c r="G849" s="12"/>
      <c r="H849" s="12"/>
    </row>
    <row r="850" spans="2:8" ht="12.75">
      <c r="B850" s="12"/>
      <c r="C850" s="12"/>
      <c r="D850" s="12"/>
      <c r="E850" s="12"/>
      <c r="F850" s="12"/>
      <c r="G850" s="12"/>
      <c r="H850" s="12"/>
    </row>
    <row r="851" spans="2:8" ht="12.75">
      <c r="B851" s="12"/>
      <c r="C851" s="12"/>
      <c r="D851" s="12"/>
      <c r="E851" s="12"/>
      <c r="F851" s="12"/>
      <c r="G851" s="12"/>
      <c r="H851" s="12"/>
    </row>
    <row r="852" spans="2:8" ht="12.75">
      <c r="B852" s="12"/>
      <c r="C852" s="12"/>
      <c r="D852" s="12"/>
      <c r="E852" s="12"/>
      <c r="F852" s="12"/>
      <c r="G852" s="12"/>
      <c r="H852" s="12"/>
    </row>
    <row r="853" spans="2:8" ht="12.75">
      <c r="B853" s="12"/>
      <c r="C853" s="12"/>
      <c r="D853" s="12"/>
      <c r="E853" s="12"/>
      <c r="F853" s="12"/>
      <c r="G853" s="12"/>
      <c r="H853" s="12"/>
    </row>
    <row r="854" spans="2:8" ht="12.75">
      <c r="B854" s="12"/>
      <c r="C854" s="12"/>
      <c r="D854" s="12"/>
      <c r="E854" s="12"/>
      <c r="F854" s="12"/>
      <c r="G854" s="12"/>
      <c r="H854" s="12"/>
    </row>
    <row r="855" spans="2:8" ht="12.75">
      <c r="B855" s="12"/>
      <c r="C855" s="12"/>
      <c r="D855" s="12"/>
      <c r="E855" s="12"/>
      <c r="F855" s="12"/>
      <c r="G855" s="12"/>
      <c r="H855" s="12"/>
    </row>
    <row r="856" spans="2:8" ht="12.75">
      <c r="B856" s="12"/>
      <c r="C856" s="12"/>
      <c r="D856" s="12"/>
      <c r="E856" s="12"/>
      <c r="F856" s="12"/>
      <c r="G856" s="12"/>
      <c r="H856" s="12"/>
    </row>
    <row r="857" spans="2:8" ht="12.75">
      <c r="B857" s="12"/>
      <c r="C857" s="12"/>
      <c r="D857" s="12"/>
      <c r="E857" s="12"/>
      <c r="F857" s="12"/>
      <c r="G857" s="12"/>
      <c r="H857" s="12"/>
    </row>
    <row r="858" spans="2:8" ht="12.75">
      <c r="B858" s="12"/>
      <c r="C858" s="12"/>
      <c r="D858" s="12"/>
      <c r="E858" s="12"/>
      <c r="F858" s="12"/>
      <c r="G858" s="12"/>
      <c r="H858" s="12"/>
    </row>
    <row r="859" spans="2:8" ht="12.75">
      <c r="B859" s="12"/>
      <c r="C859" s="12"/>
      <c r="D859" s="12"/>
      <c r="E859" s="12"/>
      <c r="F859" s="12"/>
      <c r="G859" s="12"/>
      <c r="H859" s="12"/>
    </row>
    <row r="860" spans="2:8" ht="12.75">
      <c r="B860" s="12"/>
      <c r="C860" s="12"/>
      <c r="D860" s="12"/>
      <c r="E860" s="12"/>
      <c r="F860" s="12"/>
      <c r="G860" s="12"/>
      <c r="H860" s="12"/>
    </row>
    <row r="861" spans="2:8" ht="12.75">
      <c r="B861" s="12"/>
      <c r="C861" s="12"/>
      <c r="D861" s="12"/>
      <c r="E861" s="12"/>
      <c r="F861" s="12"/>
      <c r="G861" s="12"/>
      <c r="H861" s="12"/>
    </row>
    <row r="862" spans="2:8" ht="12.75">
      <c r="B862" s="12"/>
      <c r="C862" s="12"/>
      <c r="D862" s="12"/>
      <c r="E862" s="12"/>
      <c r="F862" s="12"/>
      <c r="G862" s="12"/>
      <c r="H862" s="12"/>
    </row>
    <row r="863" spans="2:8" ht="12.75">
      <c r="B863" s="12"/>
      <c r="C863" s="12"/>
      <c r="D863" s="12"/>
      <c r="E863" s="12"/>
      <c r="F863" s="12"/>
      <c r="G863" s="12"/>
      <c r="H863" s="12"/>
    </row>
    <row r="864" spans="2:8" ht="12.75">
      <c r="B864" s="12"/>
      <c r="C864" s="12"/>
      <c r="D864" s="12"/>
      <c r="E864" s="12"/>
      <c r="F864" s="12"/>
      <c r="G864" s="12"/>
      <c r="H864" s="12"/>
    </row>
    <row r="865" spans="2:8" ht="12.75">
      <c r="B865" s="12"/>
      <c r="C865" s="12"/>
      <c r="D865" s="12"/>
      <c r="E865" s="12"/>
      <c r="F865" s="12"/>
      <c r="G865" s="12"/>
      <c r="H865" s="12"/>
    </row>
    <row r="866" spans="2:8" ht="12.75">
      <c r="B866" s="12"/>
      <c r="C866" s="12"/>
      <c r="D866" s="12"/>
      <c r="E866" s="12"/>
      <c r="F866" s="12"/>
      <c r="G866" s="12"/>
      <c r="H866" s="12"/>
    </row>
    <row r="867" spans="2:8" ht="12.75">
      <c r="B867" s="12"/>
      <c r="C867" s="12"/>
      <c r="D867" s="12"/>
      <c r="E867" s="12"/>
      <c r="F867" s="12"/>
      <c r="G867" s="12"/>
      <c r="H867" s="12"/>
    </row>
    <row r="868" spans="2:8" ht="12.75">
      <c r="B868" s="12"/>
      <c r="C868" s="12"/>
      <c r="D868" s="12"/>
      <c r="E868" s="12"/>
      <c r="F868" s="12"/>
      <c r="G868" s="12"/>
      <c r="H868" s="12"/>
    </row>
    <row r="869" spans="2:8" ht="12.75">
      <c r="B869" s="12"/>
      <c r="C869" s="12"/>
      <c r="D869" s="12"/>
      <c r="E869" s="12"/>
      <c r="F869" s="12"/>
      <c r="G869" s="12"/>
      <c r="H869" s="12"/>
    </row>
    <row r="870" spans="2:8" ht="12.75">
      <c r="B870" s="12"/>
      <c r="C870" s="12"/>
      <c r="D870" s="12"/>
      <c r="E870" s="12"/>
      <c r="F870" s="12"/>
      <c r="G870" s="12"/>
      <c r="H870" s="12"/>
    </row>
    <row r="871" spans="2:8" ht="12.75">
      <c r="B871" s="12"/>
      <c r="C871" s="12"/>
      <c r="D871" s="12"/>
      <c r="E871" s="12"/>
      <c r="F871" s="12"/>
      <c r="G871" s="12"/>
      <c r="H871" s="12"/>
    </row>
    <row r="872" spans="2:8" ht="12.75">
      <c r="B872" s="12"/>
      <c r="C872" s="12"/>
      <c r="D872" s="12"/>
      <c r="E872" s="12"/>
      <c r="F872" s="12"/>
      <c r="G872" s="12"/>
      <c r="H872" s="12"/>
    </row>
    <row r="873" spans="2:8" ht="12.75">
      <c r="B873" s="12"/>
      <c r="C873" s="12"/>
      <c r="D873" s="12"/>
      <c r="E873" s="12"/>
      <c r="F873" s="12"/>
      <c r="G873" s="12"/>
      <c r="H873" s="12"/>
    </row>
    <row r="874" spans="2:8" ht="12.75">
      <c r="B874" s="12"/>
      <c r="C874" s="12"/>
      <c r="D874" s="12"/>
      <c r="E874" s="12"/>
      <c r="F874" s="12"/>
      <c r="G874" s="12"/>
      <c r="H874" s="12"/>
    </row>
    <row r="875" spans="2:8" ht="12.75">
      <c r="B875" s="12"/>
      <c r="C875" s="12"/>
      <c r="D875" s="12"/>
      <c r="E875" s="12"/>
      <c r="F875" s="12"/>
      <c r="G875" s="12"/>
      <c r="H875" s="12"/>
    </row>
    <row r="876" spans="2:8" ht="12.75">
      <c r="B876" s="12"/>
      <c r="C876" s="12"/>
      <c r="D876" s="12"/>
      <c r="E876" s="12"/>
      <c r="F876" s="12"/>
      <c r="G876" s="12"/>
      <c r="H876" s="12"/>
    </row>
    <row r="877" spans="2:8" ht="12.75">
      <c r="B877" s="12"/>
      <c r="C877" s="12"/>
      <c r="D877" s="12"/>
      <c r="E877" s="12"/>
      <c r="F877" s="12"/>
      <c r="G877" s="12"/>
      <c r="H877" s="12"/>
    </row>
    <row r="878" spans="2:8" ht="12.75">
      <c r="B878" s="12"/>
      <c r="C878" s="12"/>
      <c r="D878" s="12"/>
      <c r="E878" s="12"/>
      <c r="F878" s="12"/>
      <c r="G878" s="12"/>
      <c r="H878" s="12"/>
    </row>
    <row r="879" spans="2:8" ht="12.75">
      <c r="B879" s="12"/>
      <c r="C879" s="12"/>
      <c r="D879" s="12"/>
      <c r="E879" s="12"/>
      <c r="F879" s="12"/>
      <c r="G879" s="12"/>
      <c r="H879" s="12"/>
    </row>
    <row r="880" spans="2:8" ht="12.75">
      <c r="B880" s="12"/>
      <c r="C880" s="12"/>
      <c r="D880" s="12"/>
      <c r="E880" s="12"/>
      <c r="F880" s="12"/>
      <c r="G880" s="12"/>
      <c r="H880" s="12"/>
    </row>
    <row r="881" spans="2:8" ht="12.75">
      <c r="B881" s="12"/>
      <c r="C881" s="12"/>
      <c r="D881" s="12"/>
      <c r="E881" s="12"/>
      <c r="F881" s="12"/>
      <c r="G881" s="12"/>
      <c r="H881" s="12"/>
    </row>
    <row r="882" spans="2:8" ht="12.75">
      <c r="B882" s="12"/>
      <c r="C882" s="12"/>
      <c r="D882" s="12"/>
      <c r="E882" s="12"/>
      <c r="F882" s="12"/>
      <c r="G882" s="12"/>
      <c r="H882" s="12"/>
    </row>
    <row r="883" spans="2:8" ht="12.75">
      <c r="B883" s="12"/>
      <c r="C883" s="12"/>
      <c r="D883" s="12"/>
      <c r="E883" s="12"/>
      <c r="F883" s="12"/>
      <c r="G883" s="12"/>
      <c r="H883" s="12"/>
    </row>
    <row r="884" spans="2:8" ht="12.75">
      <c r="B884" s="12"/>
      <c r="C884" s="12"/>
      <c r="D884" s="12"/>
      <c r="E884" s="12"/>
      <c r="F884" s="12"/>
      <c r="G884" s="12"/>
      <c r="H884" s="12"/>
    </row>
    <row r="885" spans="2:8" ht="12.75">
      <c r="B885" s="12"/>
      <c r="C885" s="12"/>
      <c r="D885" s="12"/>
      <c r="E885" s="12"/>
      <c r="F885" s="12"/>
      <c r="G885" s="12"/>
      <c r="H885" s="12"/>
    </row>
    <row r="886" spans="2:8" ht="12.75">
      <c r="B886" s="12"/>
      <c r="C886" s="12"/>
      <c r="D886" s="12"/>
      <c r="E886" s="12"/>
      <c r="F886" s="12"/>
      <c r="G886" s="12"/>
      <c r="H886" s="12"/>
    </row>
    <row r="887" spans="2:8" ht="12.75">
      <c r="B887" s="12"/>
      <c r="C887" s="12"/>
      <c r="D887" s="12"/>
      <c r="E887" s="12"/>
      <c r="F887" s="12"/>
      <c r="G887" s="12"/>
      <c r="H887" s="12"/>
    </row>
    <row r="888" spans="2:8" ht="12.75">
      <c r="B888" s="12"/>
      <c r="C888" s="12"/>
      <c r="D888" s="12"/>
      <c r="E888" s="12"/>
      <c r="F888" s="12"/>
      <c r="G888" s="12"/>
      <c r="H888" s="12"/>
    </row>
    <row r="889" spans="2:8" ht="12.75">
      <c r="B889" s="12"/>
      <c r="C889" s="12"/>
      <c r="D889" s="12"/>
      <c r="E889" s="12"/>
      <c r="F889" s="12"/>
      <c r="G889" s="12"/>
      <c r="H889" s="12"/>
    </row>
    <row r="890" spans="2:8" ht="12.75">
      <c r="B890" s="12"/>
      <c r="C890" s="12"/>
      <c r="D890" s="12"/>
      <c r="E890" s="12"/>
      <c r="F890" s="12"/>
      <c r="G890" s="12"/>
      <c r="H890" s="12"/>
    </row>
    <row r="891" spans="2:8" ht="12.75">
      <c r="B891" s="12"/>
      <c r="C891" s="12"/>
      <c r="D891" s="12"/>
      <c r="E891" s="12"/>
      <c r="F891" s="12"/>
      <c r="G891" s="12"/>
      <c r="H891" s="12"/>
    </row>
    <row r="892" spans="2:8" ht="12.75">
      <c r="B892" s="12"/>
      <c r="C892" s="12"/>
      <c r="D892" s="12"/>
      <c r="E892" s="12"/>
      <c r="F892" s="12"/>
      <c r="G892" s="12"/>
      <c r="H892" s="12"/>
    </row>
    <row r="893" spans="2:8" ht="12.75">
      <c r="B893" s="12"/>
      <c r="C893" s="12"/>
      <c r="D893" s="12"/>
      <c r="E893" s="12"/>
      <c r="F893" s="12"/>
      <c r="G893" s="12"/>
      <c r="H893" s="12"/>
    </row>
    <row r="894" spans="2:8" ht="12.75">
      <c r="B894" s="12"/>
      <c r="C894" s="12"/>
      <c r="D894" s="12"/>
      <c r="E894" s="12"/>
      <c r="F894" s="12"/>
      <c r="G894" s="12"/>
      <c r="H894" s="12"/>
    </row>
    <row r="895" spans="2:8" ht="12.75">
      <c r="B895" s="12"/>
      <c r="C895" s="12"/>
      <c r="D895" s="12"/>
      <c r="E895" s="12"/>
      <c r="F895" s="12"/>
      <c r="G895" s="12"/>
      <c r="H895" s="12"/>
    </row>
    <row r="896" spans="2:8" ht="12.75">
      <c r="B896" s="12"/>
      <c r="C896" s="12"/>
      <c r="D896" s="12"/>
      <c r="E896" s="12"/>
      <c r="F896" s="12"/>
      <c r="G896" s="12"/>
      <c r="H896" s="12"/>
    </row>
    <row r="897" spans="2:8" ht="12.75">
      <c r="B897" s="12"/>
      <c r="C897" s="12"/>
      <c r="D897" s="12"/>
      <c r="E897" s="12"/>
      <c r="F897" s="12"/>
      <c r="G897" s="12"/>
      <c r="H897" s="12"/>
    </row>
    <row r="898" spans="2:8" ht="12.75">
      <c r="B898" s="12"/>
      <c r="C898" s="12"/>
      <c r="D898" s="12"/>
      <c r="E898" s="12"/>
      <c r="F898" s="12"/>
      <c r="G898" s="12"/>
      <c r="H898" s="12"/>
    </row>
    <row r="899" spans="2:8" ht="12.75">
      <c r="B899" s="12"/>
      <c r="C899" s="12"/>
      <c r="D899" s="12"/>
      <c r="E899" s="12"/>
      <c r="F899" s="12"/>
      <c r="G899" s="12"/>
      <c r="H899" s="12"/>
    </row>
    <row r="900" spans="2:8" ht="12.75">
      <c r="B900" s="12"/>
      <c r="C900" s="12"/>
      <c r="D900" s="12"/>
      <c r="E900" s="12"/>
      <c r="F900" s="12"/>
      <c r="G900" s="12"/>
      <c r="H900" s="12"/>
    </row>
    <row r="901" spans="2:8" ht="12.75">
      <c r="B901" s="12"/>
      <c r="C901" s="12"/>
      <c r="D901" s="12"/>
      <c r="E901" s="12"/>
      <c r="F901" s="12"/>
      <c r="G901" s="12"/>
      <c r="H901" s="12"/>
    </row>
    <row r="902" spans="2:8" ht="12.75">
      <c r="B902" s="12"/>
      <c r="C902" s="12"/>
      <c r="D902" s="12"/>
      <c r="E902" s="12"/>
      <c r="F902" s="12"/>
      <c r="G902" s="12"/>
      <c r="H902" s="12"/>
    </row>
    <row r="903" spans="2:8" ht="12.75">
      <c r="B903" s="12"/>
      <c r="C903" s="12"/>
      <c r="D903" s="12"/>
      <c r="E903" s="12"/>
      <c r="F903" s="12"/>
      <c r="G903" s="12"/>
      <c r="H903" s="12"/>
    </row>
    <row r="904" spans="2:8" ht="12.75">
      <c r="B904" s="12"/>
      <c r="C904" s="12"/>
      <c r="D904" s="12"/>
      <c r="E904" s="12"/>
      <c r="F904" s="12"/>
      <c r="G904" s="12"/>
      <c r="H904" s="12"/>
    </row>
    <row r="905" spans="2:8" ht="12.75">
      <c r="B905" s="12"/>
      <c r="C905" s="12"/>
      <c r="D905" s="12"/>
      <c r="E905" s="12"/>
      <c r="F905" s="12"/>
      <c r="G905" s="12"/>
      <c r="H905" s="12"/>
    </row>
    <row r="906" spans="2:8" ht="12.75">
      <c r="B906" s="12"/>
      <c r="C906" s="12"/>
      <c r="D906" s="12"/>
      <c r="E906" s="12"/>
      <c r="F906" s="12"/>
      <c r="G906" s="12"/>
      <c r="H906" s="12"/>
    </row>
    <row r="907" spans="2:8" ht="12.75">
      <c r="B907" s="12"/>
      <c r="C907" s="12"/>
      <c r="D907" s="12"/>
      <c r="E907" s="12"/>
      <c r="F907" s="12"/>
      <c r="G907" s="12"/>
      <c r="H907" s="12"/>
    </row>
    <row r="908" spans="2:8" ht="12.75">
      <c r="B908" s="12"/>
      <c r="C908" s="12"/>
      <c r="D908" s="12"/>
      <c r="E908" s="12"/>
      <c r="F908" s="12"/>
      <c r="G908" s="12"/>
      <c r="H908" s="12"/>
    </row>
    <row r="909" spans="2:8" ht="12.75">
      <c r="B909" s="12"/>
      <c r="C909" s="12"/>
      <c r="D909" s="12"/>
      <c r="E909" s="12"/>
      <c r="F909" s="12"/>
      <c r="G909" s="12"/>
      <c r="H909" s="12"/>
    </row>
    <row r="910" spans="2:8" ht="12.75">
      <c r="B910" s="12"/>
      <c r="C910" s="12"/>
      <c r="D910" s="12"/>
      <c r="E910" s="12"/>
      <c r="F910" s="12"/>
      <c r="G910" s="12"/>
      <c r="H910" s="12"/>
    </row>
    <row r="911" spans="2:8" ht="12.75">
      <c r="B911" s="12"/>
      <c r="C911" s="12"/>
      <c r="D911" s="12"/>
      <c r="E911" s="12"/>
      <c r="F911" s="12"/>
      <c r="G911" s="12"/>
      <c r="H911" s="12"/>
    </row>
    <row r="912" spans="2:8" ht="12.75">
      <c r="B912" s="12"/>
      <c r="C912" s="12"/>
      <c r="D912" s="12"/>
      <c r="E912" s="12"/>
      <c r="F912" s="12"/>
      <c r="G912" s="12"/>
      <c r="H912" s="12"/>
    </row>
    <row r="913" spans="2:8" ht="12.75">
      <c r="B913" s="12"/>
      <c r="C913" s="12"/>
      <c r="D913" s="12"/>
      <c r="E913" s="12"/>
      <c r="F913" s="12"/>
      <c r="G913" s="12"/>
      <c r="H913" s="12"/>
    </row>
    <row r="914" spans="2:8" ht="12.75">
      <c r="B914" s="12"/>
      <c r="C914" s="12"/>
      <c r="D914" s="12"/>
      <c r="E914" s="12"/>
      <c r="F914" s="12"/>
      <c r="G914" s="12"/>
      <c r="H914" s="12"/>
    </row>
    <row r="915" spans="2:8" ht="12.75">
      <c r="B915" s="12"/>
      <c r="C915" s="12"/>
      <c r="D915" s="12"/>
      <c r="E915" s="12"/>
      <c r="F915" s="12"/>
      <c r="G915" s="12"/>
      <c r="H915" s="12"/>
    </row>
    <row r="916" spans="2:8" ht="12.75">
      <c r="B916" s="12"/>
      <c r="C916" s="12"/>
      <c r="D916" s="12"/>
      <c r="E916" s="12"/>
      <c r="F916" s="12"/>
      <c r="G916" s="12"/>
      <c r="H916" s="12"/>
    </row>
    <row r="917" spans="2:8" ht="12.75">
      <c r="B917" s="12"/>
      <c r="C917" s="12"/>
      <c r="D917" s="12"/>
      <c r="E917" s="12"/>
      <c r="F917" s="12"/>
      <c r="G917" s="12"/>
      <c r="H917" s="12"/>
    </row>
    <row r="918" spans="2:8" ht="12.75">
      <c r="B918" s="12"/>
      <c r="C918" s="12"/>
      <c r="D918" s="12"/>
      <c r="E918" s="12"/>
      <c r="F918" s="12"/>
      <c r="G918" s="12"/>
      <c r="H918" s="12"/>
    </row>
    <row r="919" spans="2:8" ht="12.75">
      <c r="B919" s="12"/>
      <c r="C919" s="12"/>
      <c r="D919" s="12"/>
      <c r="E919" s="12"/>
      <c r="F919" s="12"/>
      <c r="G919" s="12"/>
      <c r="H919" s="12"/>
    </row>
    <row r="920" spans="2:8" ht="12.75">
      <c r="B920" s="12"/>
      <c r="C920" s="12"/>
      <c r="D920" s="12"/>
      <c r="E920" s="12"/>
      <c r="F920" s="12"/>
      <c r="G920" s="12"/>
      <c r="H920" s="12"/>
    </row>
    <row r="921" spans="2:8" ht="12.75">
      <c r="B921" s="12"/>
      <c r="C921" s="12"/>
      <c r="D921" s="12"/>
      <c r="E921" s="12"/>
      <c r="F921" s="12"/>
      <c r="G921" s="12"/>
      <c r="H921" s="12"/>
    </row>
    <row r="922" spans="2:8" ht="12.75">
      <c r="B922" s="12"/>
      <c r="C922" s="12"/>
      <c r="D922" s="12"/>
      <c r="E922" s="12"/>
      <c r="F922" s="12"/>
      <c r="G922" s="12"/>
      <c r="H922" s="12"/>
    </row>
    <row r="923" spans="2:8" ht="12.75">
      <c r="B923" s="12"/>
      <c r="C923" s="12"/>
      <c r="D923" s="12"/>
      <c r="E923" s="12"/>
      <c r="F923" s="12"/>
      <c r="G923" s="12"/>
      <c r="H923" s="12"/>
    </row>
    <row r="924" spans="2:8" ht="12.75">
      <c r="B924" s="12"/>
      <c r="C924" s="12"/>
      <c r="D924" s="12"/>
      <c r="E924" s="12"/>
      <c r="F924" s="12"/>
      <c r="G924" s="12"/>
      <c r="H924" s="12"/>
    </row>
    <row r="925" spans="2:8" ht="12.75">
      <c r="B925" s="12"/>
      <c r="C925" s="12"/>
      <c r="D925" s="12"/>
      <c r="E925" s="12"/>
      <c r="F925" s="12"/>
      <c r="G925" s="12"/>
      <c r="H925" s="12"/>
    </row>
    <row r="926" spans="2:8" ht="12.75">
      <c r="B926" s="12"/>
      <c r="C926" s="12"/>
      <c r="D926" s="12"/>
      <c r="E926" s="12"/>
      <c r="F926" s="12"/>
      <c r="G926" s="12"/>
      <c r="H926" s="12"/>
    </row>
    <row r="927" spans="2:8" ht="12.75">
      <c r="B927" s="12"/>
      <c r="C927" s="12"/>
      <c r="D927" s="12"/>
      <c r="E927" s="12"/>
      <c r="F927" s="12"/>
      <c r="G927" s="12"/>
      <c r="H927" s="12"/>
    </row>
    <row r="928" spans="2:8" ht="12.75">
      <c r="B928" s="12"/>
      <c r="C928" s="12"/>
      <c r="D928" s="12"/>
      <c r="E928" s="12"/>
      <c r="F928" s="12"/>
      <c r="G928" s="12"/>
      <c r="H928" s="12"/>
    </row>
    <row r="929" spans="2:8" ht="12.75">
      <c r="B929" s="12"/>
      <c r="C929" s="12"/>
      <c r="D929" s="12"/>
      <c r="E929" s="12"/>
      <c r="F929" s="12"/>
      <c r="G929" s="12"/>
      <c r="H929" s="12"/>
    </row>
    <row r="930" spans="2:8" ht="12.75">
      <c r="B930" s="12"/>
      <c r="C930" s="12"/>
      <c r="D930" s="12"/>
      <c r="E930" s="12"/>
      <c r="F930" s="12"/>
      <c r="G930" s="12"/>
      <c r="H930" s="12"/>
    </row>
    <row r="931" spans="2:8" ht="12.75">
      <c r="B931" s="12"/>
      <c r="C931" s="12"/>
      <c r="D931" s="12"/>
      <c r="E931" s="12"/>
      <c r="F931" s="12"/>
      <c r="G931" s="12"/>
      <c r="H931" s="12"/>
    </row>
    <row r="932" spans="2:8" ht="12.75">
      <c r="B932" s="12"/>
      <c r="C932" s="12"/>
      <c r="D932" s="12"/>
      <c r="E932" s="12"/>
      <c r="F932" s="12"/>
      <c r="G932" s="12"/>
      <c r="H932" s="12"/>
    </row>
    <row r="933" spans="2:8" ht="12.75">
      <c r="B933" s="12"/>
      <c r="C933" s="12"/>
      <c r="D933" s="12"/>
      <c r="E933" s="12"/>
      <c r="F933" s="12"/>
      <c r="G933" s="12"/>
      <c r="H933" s="12"/>
    </row>
    <row r="934" spans="2:8" ht="12.75">
      <c r="B934" s="12"/>
      <c r="C934" s="12"/>
      <c r="D934" s="12"/>
      <c r="E934" s="12"/>
      <c r="F934" s="12"/>
      <c r="G934" s="12"/>
      <c r="H934" s="12"/>
    </row>
    <row r="935" spans="2:8" ht="12.75">
      <c r="B935" s="12"/>
      <c r="C935" s="12"/>
      <c r="D935" s="12"/>
      <c r="E935" s="12"/>
      <c r="F935" s="12"/>
      <c r="G935" s="12"/>
      <c r="H935" s="12"/>
    </row>
    <row r="936" spans="2:8" ht="12.75">
      <c r="B936" s="12"/>
      <c r="C936" s="12"/>
      <c r="D936" s="12"/>
      <c r="E936" s="12"/>
      <c r="F936" s="12"/>
      <c r="G936" s="12"/>
      <c r="H936" s="12"/>
    </row>
    <row r="937" spans="2:8" ht="12.75">
      <c r="B937" s="12"/>
      <c r="C937" s="12"/>
      <c r="D937" s="12"/>
      <c r="E937" s="12"/>
      <c r="F937" s="12"/>
      <c r="G937" s="12"/>
      <c r="H937" s="12"/>
    </row>
    <row r="938" spans="2:8" ht="12.75">
      <c r="B938" s="12"/>
      <c r="C938" s="12"/>
      <c r="D938" s="12"/>
      <c r="E938" s="12"/>
      <c r="F938" s="12"/>
      <c r="G938" s="12"/>
      <c r="H938" s="12"/>
    </row>
    <row r="939" spans="2:8" ht="12.75">
      <c r="B939" s="12"/>
      <c r="C939" s="12"/>
      <c r="D939" s="12"/>
      <c r="E939" s="12"/>
      <c r="F939" s="12"/>
      <c r="G939" s="12"/>
      <c r="H939" s="12"/>
    </row>
    <row r="940" spans="2:8" ht="12.75">
      <c r="B940" s="12"/>
      <c r="C940" s="12"/>
      <c r="D940" s="12"/>
      <c r="E940" s="12"/>
      <c r="F940" s="12"/>
      <c r="G940" s="12"/>
      <c r="H940" s="12"/>
    </row>
    <row r="941" spans="2:8" ht="12.75">
      <c r="B941" s="12"/>
      <c r="C941" s="12"/>
      <c r="D941" s="12"/>
      <c r="E941" s="12"/>
      <c r="F941" s="12"/>
      <c r="G941" s="12"/>
      <c r="H941" s="12"/>
    </row>
    <row r="942" spans="2:8" ht="12.75">
      <c r="B942" s="12"/>
      <c r="C942" s="12"/>
      <c r="D942" s="12"/>
      <c r="E942" s="12"/>
      <c r="F942" s="12"/>
      <c r="G942" s="12"/>
      <c r="H942" s="12"/>
    </row>
    <row r="943" spans="2:8" ht="12.75">
      <c r="B943" s="12"/>
      <c r="C943" s="12"/>
      <c r="D943" s="12"/>
      <c r="E943" s="12"/>
      <c r="F943" s="12"/>
      <c r="G943" s="12"/>
      <c r="H943" s="12"/>
    </row>
    <row r="944" spans="2:8" ht="12.75">
      <c r="B944" s="12"/>
      <c r="C944" s="12"/>
      <c r="D944" s="12"/>
      <c r="E944" s="12"/>
      <c r="F944" s="12"/>
      <c r="G944" s="12"/>
      <c r="H944" s="12"/>
    </row>
    <row r="945" spans="2:8" ht="12.75">
      <c r="B945" s="12"/>
      <c r="C945" s="12"/>
      <c r="D945" s="12"/>
      <c r="E945" s="12"/>
      <c r="F945" s="12"/>
      <c r="G945" s="12"/>
      <c r="H945" s="12"/>
    </row>
    <row r="946" spans="2:8" ht="12.75">
      <c r="B946" s="12"/>
      <c r="C946" s="12"/>
      <c r="D946" s="12"/>
      <c r="E946" s="12"/>
      <c r="F946" s="12"/>
      <c r="G946" s="12"/>
      <c r="H946" s="12"/>
    </row>
    <row r="947" spans="2:8" ht="12.75">
      <c r="B947" s="12"/>
      <c r="C947" s="12"/>
      <c r="D947" s="12"/>
      <c r="E947" s="12"/>
      <c r="F947" s="12"/>
      <c r="G947" s="12"/>
      <c r="H947" s="12"/>
    </row>
    <row r="948" spans="2:8" ht="12.75">
      <c r="B948" s="12"/>
      <c r="C948" s="12"/>
      <c r="D948" s="12"/>
      <c r="E948" s="12"/>
      <c r="F948" s="12"/>
      <c r="G948" s="12"/>
      <c r="H948" s="12"/>
    </row>
    <row r="949" spans="2:8" ht="12.75">
      <c r="B949" s="12"/>
      <c r="C949" s="12"/>
      <c r="D949" s="12"/>
      <c r="E949" s="12"/>
      <c r="F949" s="12"/>
      <c r="G949" s="12"/>
      <c r="H949" s="12"/>
    </row>
    <row r="950" spans="2:8" ht="12.75">
      <c r="B950" s="12"/>
      <c r="C950" s="12"/>
      <c r="D950" s="12"/>
      <c r="E950" s="12"/>
      <c r="F950" s="12"/>
      <c r="G950" s="12"/>
      <c r="H950" s="12"/>
    </row>
    <row r="951" spans="2:8" ht="12.75">
      <c r="B951" s="12"/>
      <c r="C951" s="12"/>
      <c r="D951" s="12"/>
      <c r="E951" s="12"/>
      <c r="F951" s="12"/>
      <c r="G951" s="12"/>
      <c r="H951" s="12"/>
    </row>
    <row r="952" spans="2:8" ht="12.75">
      <c r="B952" s="12"/>
      <c r="C952" s="12"/>
      <c r="D952" s="12"/>
      <c r="E952" s="12"/>
      <c r="F952" s="12"/>
      <c r="G952" s="12"/>
      <c r="H952" s="12"/>
    </row>
    <row r="953" spans="2:8" ht="12.75">
      <c r="B953" s="12"/>
      <c r="C953" s="12"/>
      <c r="D953" s="12"/>
      <c r="E953" s="12"/>
      <c r="F953" s="12"/>
      <c r="G953" s="12"/>
      <c r="H953" s="12"/>
    </row>
    <row r="954" spans="2:8" ht="12.75">
      <c r="B954" s="12"/>
      <c r="C954" s="12"/>
      <c r="D954" s="12"/>
      <c r="E954" s="12"/>
      <c r="F954" s="12"/>
      <c r="G954" s="12"/>
      <c r="H954" s="12"/>
    </row>
    <row r="955" spans="2:8" ht="12.75">
      <c r="B955" s="12"/>
      <c r="C955" s="12"/>
      <c r="D955" s="12"/>
      <c r="E955" s="12"/>
      <c r="F955" s="12"/>
      <c r="G955" s="12"/>
      <c r="H955" s="12"/>
    </row>
    <row r="956" spans="2:8" ht="12.75">
      <c r="B956" s="12"/>
      <c r="C956" s="12"/>
      <c r="D956" s="12"/>
      <c r="E956" s="12"/>
      <c r="F956" s="12"/>
      <c r="G956" s="12"/>
      <c r="H956" s="12"/>
    </row>
    <row r="957" spans="2:8" ht="12.75">
      <c r="B957" s="12"/>
      <c r="C957" s="12"/>
      <c r="D957" s="12"/>
      <c r="E957" s="12"/>
      <c r="F957" s="12"/>
      <c r="G957" s="12"/>
      <c r="H957" s="12"/>
    </row>
    <row r="958" spans="2:8" ht="12.75">
      <c r="B958" s="12"/>
      <c r="C958" s="12"/>
      <c r="D958" s="12"/>
      <c r="E958" s="12"/>
      <c r="F958" s="12"/>
      <c r="G958" s="12"/>
      <c r="H958" s="12"/>
    </row>
    <row r="959" spans="2:8" ht="12.75">
      <c r="B959" s="12"/>
      <c r="C959" s="12"/>
      <c r="D959" s="12"/>
      <c r="E959" s="12"/>
      <c r="F959" s="12"/>
      <c r="G959" s="12"/>
      <c r="H959" s="12"/>
    </row>
    <row r="960" spans="2:8" ht="12.75">
      <c r="B960" s="12"/>
      <c r="C960" s="12"/>
      <c r="D960" s="12"/>
      <c r="E960" s="12"/>
      <c r="F960" s="12"/>
      <c r="G960" s="12"/>
      <c r="H960" s="12"/>
    </row>
    <row r="961" spans="2:8" ht="12.75">
      <c r="B961" s="12"/>
      <c r="C961" s="12"/>
      <c r="D961" s="12"/>
      <c r="E961" s="12"/>
      <c r="F961" s="12"/>
      <c r="G961" s="12"/>
      <c r="H961" s="12"/>
    </row>
    <row r="962" spans="2:8" ht="12.75">
      <c r="B962" s="12"/>
      <c r="C962" s="12"/>
      <c r="D962" s="12"/>
      <c r="E962" s="12"/>
      <c r="F962" s="12"/>
      <c r="G962" s="12"/>
      <c r="H962" s="12"/>
    </row>
    <row r="963" spans="2:8" ht="12.75">
      <c r="B963" s="12"/>
      <c r="C963" s="12"/>
      <c r="D963" s="12"/>
      <c r="E963" s="12"/>
      <c r="F963" s="12"/>
      <c r="G963" s="12"/>
      <c r="H963" s="12"/>
    </row>
    <row r="964" spans="2:8" ht="12.75">
      <c r="B964" s="12"/>
      <c r="C964" s="12"/>
      <c r="D964" s="12"/>
      <c r="E964" s="12"/>
      <c r="F964" s="12"/>
      <c r="G964" s="12"/>
      <c r="H964" s="12"/>
    </row>
    <row r="965" spans="2:8" ht="12.75">
      <c r="B965" s="12"/>
      <c r="C965" s="12"/>
      <c r="D965" s="12"/>
      <c r="E965" s="12"/>
      <c r="F965" s="12"/>
      <c r="G965" s="12"/>
      <c r="H965" s="12"/>
    </row>
    <row r="966" spans="2:8" ht="12.75">
      <c r="B966" s="12"/>
      <c r="C966" s="12"/>
      <c r="D966" s="12"/>
      <c r="E966" s="12"/>
      <c r="F966" s="12"/>
      <c r="G966" s="12"/>
      <c r="H966" s="12"/>
    </row>
    <row r="967" spans="2:8" ht="12.75">
      <c r="B967" s="12"/>
      <c r="C967" s="12"/>
      <c r="D967" s="12"/>
      <c r="E967" s="12"/>
      <c r="F967" s="12"/>
      <c r="G967" s="12"/>
      <c r="H967" s="12"/>
    </row>
    <row r="968" spans="2:8" ht="12.75">
      <c r="B968" s="12"/>
      <c r="C968" s="12"/>
      <c r="D968" s="12"/>
      <c r="E968" s="12"/>
      <c r="F968" s="12"/>
      <c r="G968" s="12"/>
      <c r="H968" s="12"/>
    </row>
    <row r="969" spans="2:8" ht="12.75">
      <c r="B969" s="12"/>
      <c r="C969" s="12"/>
      <c r="D969" s="12"/>
      <c r="E969" s="12"/>
      <c r="F969" s="12"/>
      <c r="G969" s="12"/>
      <c r="H969" s="12"/>
    </row>
    <row r="970" spans="2:8" ht="12.75">
      <c r="B970" s="12"/>
      <c r="C970" s="12"/>
      <c r="D970" s="12"/>
      <c r="E970" s="12"/>
      <c r="F970" s="12"/>
      <c r="G970" s="12"/>
      <c r="H970" s="12"/>
    </row>
    <row r="971" spans="2:8" ht="12.75">
      <c r="B971" s="12"/>
      <c r="C971" s="12"/>
      <c r="D971" s="12"/>
      <c r="E971" s="12"/>
      <c r="F971" s="12"/>
      <c r="G971" s="12"/>
      <c r="H971" s="12"/>
    </row>
    <row r="972" spans="2:8" ht="12.75">
      <c r="B972" s="12"/>
      <c r="C972" s="12"/>
      <c r="D972" s="12"/>
      <c r="E972" s="12"/>
      <c r="F972" s="12"/>
      <c r="G972" s="12"/>
      <c r="H972" s="12"/>
    </row>
    <row r="973" spans="2:8" ht="12.75">
      <c r="B973" s="12"/>
      <c r="C973" s="12"/>
      <c r="D973" s="12"/>
      <c r="E973" s="12"/>
      <c r="F973" s="12"/>
      <c r="G973" s="12"/>
      <c r="H973" s="12"/>
    </row>
    <row r="974" spans="2:8" ht="12.75">
      <c r="B974" s="12"/>
      <c r="C974" s="12"/>
      <c r="D974" s="12"/>
      <c r="E974" s="12"/>
      <c r="F974" s="12"/>
      <c r="G974" s="12"/>
      <c r="H974" s="12"/>
    </row>
    <row r="975" spans="2:8" ht="12.75">
      <c r="B975" s="12"/>
      <c r="C975" s="12"/>
      <c r="D975" s="12"/>
      <c r="E975" s="12"/>
      <c r="F975" s="12"/>
      <c r="G975" s="12"/>
      <c r="H975" s="12"/>
    </row>
    <row r="976" spans="2:8" ht="12.75">
      <c r="B976" s="12"/>
      <c r="C976" s="12"/>
      <c r="D976" s="12"/>
      <c r="E976" s="12"/>
      <c r="F976" s="12"/>
      <c r="G976" s="12"/>
      <c r="H976" s="12"/>
    </row>
    <row r="977" spans="2:8" ht="12.75">
      <c r="B977" s="12"/>
      <c r="C977" s="12"/>
      <c r="D977" s="12"/>
      <c r="E977" s="12"/>
      <c r="F977" s="12"/>
      <c r="G977" s="12"/>
      <c r="H977" s="12"/>
    </row>
    <row r="978" spans="2:8" ht="12.75">
      <c r="B978" s="12"/>
      <c r="C978" s="12"/>
      <c r="D978" s="12"/>
      <c r="E978" s="12"/>
      <c r="F978" s="12"/>
      <c r="G978" s="12"/>
      <c r="H978" s="12"/>
    </row>
    <row r="979" spans="2:8" ht="12.75">
      <c r="B979" s="12"/>
      <c r="C979" s="12"/>
      <c r="D979" s="12"/>
      <c r="E979" s="12"/>
      <c r="F979" s="12"/>
      <c r="G979" s="12"/>
      <c r="H979" s="12"/>
    </row>
    <row r="980" spans="2:8" ht="12.75">
      <c r="B980" s="12"/>
      <c r="C980" s="12"/>
      <c r="D980" s="12"/>
      <c r="E980" s="12"/>
      <c r="F980" s="12"/>
      <c r="G980" s="12"/>
      <c r="H980" s="12"/>
    </row>
    <row r="981" spans="2:8" ht="12.75">
      <c r="B981" s="12"/>
      <c r="C981" s="12"/>
      <c r="D981" s="12"/>
      <c r="E981" s="12"/>
      <c r="F981" s="12"/>
      <c r="G981" s="12"/>
      <c r="H981" s="12"/>
    </row>
    <row r="982" spans="2:8" ht="12.75">
      <c r="B982" s="12"/>
      <c r="C982" s="12"/>
      <c r="D982" s="12"/>
      <c r="E982" s="12"/>
      <c r="F982" s="12"/>
      <c r="G982" s="12"/>
      <c r="H982" s="12"/>
    </row>
    <row r="983" spans="2:8" ht="12.75">
      <c r="B983" s="12"/>
      <c r="C983" s="12"/>
      <c r="D983" s="12"/>
      <c r="E983" s="12"/>
      <c r="F983" s="12"/>
      <c r="G983" s="12"/>
      <c r="H983" s="12"/>
    </row>
    <row r="984" spans="2:8" ht="12.75">
      <c r="B984" s="12"/>
      <c r="C984" s="12"/>
      <c r="D984" s="12"/>
      <c r="E984" s="12"/>
      <c r="F984" s="12"/>
      <c r="G984" s="12"/>
      <c r="H984" s="12"/>
    </row>
    <row r="985" spans="2:8" ht="12.75">
      <c r="B985" s="12"/>
      <c r="C985" s="12"/>
      <c r="D985" s="12"/>
      <c r="E985" s="12"/>
      <c r="F985" s="12"/>
      <c r="G985" s="12"/>
      <c r="H985" s="12"/>
    </row>
    <row r="986" spans="2:8" ht="12.75">
      <c r="B986" s="12"/>
      <c r="C986" s="12"/>
      <c r="D986" s="12"/>
      <c r="E986" s="12"/>
      <c r="F986" s="12"/>
      <c r="G986" s="12"/>
      <c r="H986" s="12"/>
    </row>
    <row r="987" spans="2:8" ht="12.75">
      <c r="B987" s="12"/>
      <c r="C987" s="12"/>
      <c r="D987" s="12"/>
      <c r="E987" s="12"/>
      <c r="F987" s="12"/>
      <c r="G987" s="12"/>
      <c r="H987" s="12"/>
    </row>
    <row r="988" spans="2:8" ht="12.75">
      <c r="B988" s="12"/>
      <c r="C988" s="12"/>
      <c r="D988" s="12"/>
      <c r="E988" s="12"/>
      <c r="F988" s="12"/>
      <c r="G988" s="12"/>
      <c r="H988" s="12"/>
    </row>
    <row r="989" spans="2:8" ht="12.75">
      <c r="B989" s="12"/>
      <c r="C989" s="12"/>
      <c r="D989" s="12"/>
      <c r="E989" s="12"/>
      <c r="F989" s="12"/>
      <c r="G989" s="12"/>
      <c r="H989" s="12"/>
    </row>
    <row r="990" spans="2:8" ht="12.75">
      <c r="B990" s="12"/>
      <c r="C990" s="12"/>
      <c r="D990" s="12"/>
      <c r="E990" s="12"/>
      <c r="F990" s="12"/>
      <c r="G990" s="12"/>
      <c r="H990" s="12"/>
    </row>
    <row r="991" spans="2:8" ht="12.75">
      <c r="B991" s="12"/>
      <c r="C991" s="12"/>
      <c r="D991" s="12"/>
      <c r="E991" s="12"/>
      <c r="F991" s="12"/>
      <c r="G991" s="12"/>
      <c r="H991" s="12"/>
    </row>
    <row r="992" spans="2:8" ht="12.75">
      <c r="B992" s="12"/>
      <c r="C992" s="12"/>
      <c r="D992" s="12"/>
      <c r="E992" s="12"/>
      <c r="F992" s="12"/>
      <c r="G992" s="12"/>
      <c r="H992" s="12"/>
    </row>
    <row r="993" spans="2:8" ht="12.75">
      <c r="B993" s="12"/>
      <c r="C993" s="12"/>
      <c r="D993" s="12"/>
      <c r="E993" s="12"/>
      <c r="F993" s="12"/>
      <c r="G993" s="12"/>
      <c r="H993" s="12"/>
    </row>
    <row r="994" spans="2:8" ht="12.75">
      <c r="B994" s="12"/>
      <c r="C994" s="12"/>
      <c r="D994" s="12"/>
      <c r="E994" s="12"/>
      <c r="F994" s="12"/>
      <c r="G994" s="12"/>
      <c r="H994" s="12"/>
    </row>
    <row r="995" spans="2:8" ht="12.75">
      <c r="B995" s="12"/>
      <c r="C995" s="12"/>
      <c r="D995" s="12"/>
      <c r="E995" s="12"/>
      <c r="F995" s="12"/>
      <c r="G995" s="12"/>
      <c r="H995" s="12"/>
    </row>
    <row r="996" spans="2:8" ht="12.75">
      <c r="B996" s="12"/>
      <c r="C996" s="12"/>
      <c r="D996" s="12"/>
      <c r="E996" s="12"/>
      <c r="F996" s="12"/>
      <c r="G996" s="12"/>
      <c r="H996" s="12"/>
    </row>
    <row r="997" spans="2:8" ht="12.75">
      <c r="B997" s="12"/>
      <c r="C997" s="12"/>
      <c r="D997" s="12"/>
      <c r="E997" s="12"/>
      <c r="F997" s="12"/>
      <c r="G997" s="12"/>
      <c r="H997" s="12"/>
    </row>
    <row r="998" spans="2:8" ht="12.75">
      <c r="B998" s="12"/>
      <c r="C998" s="12"/>
      <c r="D998" s="12"/>
      <c r="E998" s="12"/>
      <c r="F998" s="12"/>
      <c r="G998" s="12"/>
      <c r="H998" s="12"/>
    </row>
    <row r="999" spans="2:8" ht="12.75">
      <c r="B999" s="12"/>
      <c r="C999" s="12"/>
      <c r="D999" s="12"/>
      <c r="E999" s="12"/>
      <c r="F999" s="12"/>
      <c r="G999" s="12"/>
      <c r="H999" s="12"/>
    </row>
    <row r="1000" spans="2:8" ht="12.75">
      <c r="B1000" s="12"/>
      <c r="C1000" s="12"/>
      <c r="D1000" s="12"/>
      <c r="E1000" s="12"/>
      <c r="F1000" s="12"/>
      <c r="G1000" s="12"/>
      <c r="H1000" s="12"/>
    </row>
    <row r="1001" spans="2:8" ht="12.75">
      <c r="B1001" s="12"/>
      <c r="C1001" s="12"/>
      <c r="D1001" s="12"/>
      <c r="E1001" s="12"/>
      <c r="F1001" s="12"/>
      <c r="G1001" s="12"/>
      <c r="H1001" s="12"/>
    </row>
    <row r="1002" spans="2:8" ht="12.75">
      <c r="B1002" s="12"/>
      <c r="C1002" s="12"/>
      <c r="D1002" s="12"/>
      <c r="E1002" s="12"/>
      <c r="F1002" s="12"/>
      <c r="G1002" s="12"/>
      <c r="H1002" s="12"/>
    </row>
    <row r="1003" spans="2:8" ht="12.75">
      <c r="B1003" s="12"/>
      <c r="C1003" s="12"/>
      <c r="D1003" s="12"/>
      <c r="E1003" s="12"/>
      <c r="F1003" s="12"/>
      <c r="G1003" s="12"/>
      <c r="H1003" s="12"/>
    </row>
    <row r="1004" spans="2:8" ht="12.75">
      <c r="B1004" s="12"/>
      <c r="C1004" s="12"/>
      <c r="D1004" s="12"/>
      <c r="E1004" s="12"/>
      <c r="F1004" s="12"/>
      <c r="G1004" s="12"/>
      <c r="H1004" s="12"/>
    </row>
    <row r="1005" spans="2:8" ht="12.75">
      <c r="B1005" s="12"/>
      <c r="C1005" s="12"/>
      <c r="D1005" s="12"/>
      <c r="E1005" s="12"/>
      <c r="F1005" s="12"/>
      <c r="G1005" s="12"/>
      <c r="H1005" s="12"/>
    </row>
    <row r="1006" spans="2:8" ht="12.75">
      <c r="B1006" s="12"/>
      <c r="C1006" s="12"/>
      <c r="D1006" s="12"/>
      <c r="E1006" s="12"/>
      <c r="F1006" s="12"/>
      <c r="G1006" s="12"/>
      <c r="H1006" s="12"/>
    </row>
    <row r="1007" spans="2:8" ht="12.75">
      <c r="B1007" s="12"/>
      <c r="C1007" s="12"/>
      <c r="D1007" s="12"/>
      <c r="E1007" s="12"/>
      <c r="F1007" s="12"/>
      <c r="G1007" s="12"/>
      <c r="H1007" s="12"/>
    </row>
    <row r="1008" spans="2:8" ht="12.75">
      <c r="B1008" s="12"/>
      <c r="C1008" s="12"/>
      <c r="D1008" s="12"/>
      <c r="E1008" s="12"/>
      <c r="F1008" s="12"/>
      <c r="G1008" s="12"/>
      <c r="H1008" s="12"/>
    </row>
    <row r="1009" spans="2:8" ht="12.75">
      <c r="B1009" s="12"/>
      <c r="C1009" s="12"/>
      <c r="D1009" s="12"/>
      <c r="E1009" s="12"/>
      <c r="F1009" s="12"/>
      <c r="G1009" s="12"/>
      <c r="H1009" s="12"/>
    </row>
    <row r="1010" spans="2:8" ht="12.75">
      <c r="B1010" s="12"/>
      <c r="C1010" s="12"/>
      <c r="D1010" s="12"/>
      <c r="E1010" s="12"/>
      <c r="F1010" s="12"/>
      <c r="G1010" s="12"/>
      <c r="H1010" s="12"/>
    </row>
    <row r="1011" spans="2:8" ht="12.75">
      <c r="B1011" s="12"/>
      <c r="C1011" s="12"/>
      <c r="D1011" s="12"/>
      <c r="E1011" s="12"/>
      <c r="F1011" s="12"/>
      <c r="G1011" s="12"/>
      <c r="H1011" s="12"/>
    </row>
    <row r="1012" spans="2:8" ht="12.75">
      <c r="B1012" s="12"/>
      <c r="C1012" s="12"/>
      <c r="D1012" s="12"/>
      <c r="E1012" s="12"/>
      <c r="F1012" s="12"/>
      <c r="G1012" s="12"/>
      <c r="H1012" s="12"/>
    </row>
    <row r="1013" spans="2:8" ht="12.75">
      <c r="B1013" s="12"/>
      <c r="C1013" s="12"/>
      <c r="D1013" s="12"/>
      <c r="E1013" s="12"/>
      <c r="F1013" s="12"/>
      <c r="G1013" s="12"/>
      <c r="H1013" s="12"/>
    </row>
    <row r="1014" spans="2:8" ht="12.75">
      <c r="B1014" s="12"/>
      <c r="C1014" s="12"/>
      <c r="D1014" s="12"/>
      <c r="E1014" s="12"/>
      <c r="F1014" s="12"/>
      <c r="G1014" s="12"/>
      <c r="H1014" s="12"/>
    </row>
    <row r="1015" spans="2:8" ht="12.75">
      <c r="B1015" s="12"/>
      <c r="C1015" s="12"/>
      <c r="D1015" s="12"/>
      <c r="E1015" s="12"/>
      <c r="F1015" s="12"/>
      <c r="G1015" s="12"/>
      <c r="H1015" s="12"/>
    </row>
    <row r="1016" spans="2:8" ht="12.75">
      <c r="B1016" s="12"/>
      <c r="C1016" s="12"/>
      <c r="D1016" s="12"/>
      <c r="E1016" s="12"/>
      <c r="F1016" s="12"/>
      <c r="G1016" s="12"/>
      <c r="H1016" s="12"/>
    </row>
    <row r="1017" spans="2:8" ht="12.75">
      <c r="B1017" s="12"/>
      <c r="C1017" s="12"/>
      <c r="D1017" s="12"/>
      <c r="E1017" s="12"/>
      <c r="F1017" s="12"/>
      <c r="G1017" s="12"/>
      <c r="H1017" s="12"/>
    </row>
    <row r="1018" spans="2:8" ht="12.75">
      <c r="B1018" s="12"/>
      <c r="C1018" s="12"/>
      <c r="D1018" s="12"/>
      <c r="E1018" s="12"/>
      <c r="F1018" s="12"/>
      <c r="G1018" s="12"/>
      <c r="H1018" s="12"/>
    </row>
    <row r="1019" spans="2:8" ht="12.75">
      <c r="B1019" s="12"/>
      <c r="C1019" s="12"/>
      <c r="D1019" s="12"/>
      <c r="E1019" s="12"/>
      <c r="F1019" s="12"/>
      <c r="G1019" s="12"/>
      <c r="H1019" s="12"/>
    </row>
    <row r="1020" spans="2:8" ht="12.75">
      <c r="B1020" s="12"/>
      <c r="C1020" s="12"/>
      <c r="D1020" s="12"/>
      <c r="E1020" s="12"/>
      <c r="F1020" s="12"/>
      <c r="G1020" s="12"/>
      <c r="H1020" s="12"/>
    </row>
    <row r="1021" spans="2:8" ht="12.75">
      <c r="B1021" s="12"/>
      <c r="C1021" s="12"/>
      <c r="D1021" s="12"/>
      <c r="E1021" s="12"/>
      <c r="F1021" s="12"/>
      <c r="G1021" s="12"/>
      <c r="H1021" s="12"/>
    </row>
    <row r="1022" spans="2:8" ht="12.75">
      <c r="B1022" s="12"/>
      <c r="C1022" s="12"/>
      <c r="D1022" s="12"/>
      <c r="E1022" s="12"/>
      <c r="F1022" s="12"/>
      <c r="G1022" s="12"/>
      <c r="H1022" s="12"/>
    </row>
    <row r="1023" spans="2:8" ht="12.75">
      <c r="B1023" s="12"/>
      <c r="C1023" s="12"/>
      <c r="D1023" s="12"/>
      <c r="E1023" s="12"/>
      <c r="F1023" s="12"/>
      <c r="G1023" s="12"/>
      <c r="H1023" s="12"/>
    </row>
    <row r="1024" spans="2:8" ht="12.75">
      <c r="B1024" s="12"/>
      <c r="C1024" s="12"/>
      <c r="D1024" s="12"/>
      <c r="E1024" s="12"/>
      <c r="F1024" s="12"/>
      <c r="G1024" s="12"/>
      <c r="H1024" s="12"/>
    </row>
    <row r="1025" spans="2:8" ht="12.75">
      <c r="B1025" s="12"/>
      <c r="C1025" s="12"/>
      <c r="D1025" s="12"/>
      <c r="E1025" s="12"/>
      <c r="F1025" s="12"/>
      <c r="G1025" s="12"/>
      <c r="H1025" s="12"/>
    </row>
    <row r="1026" spans="2:8" ht="12.75">
      <c r="B1026" s="12"/>
      <c r="C1026" s="12"/>
      <c r="D1026" s="12"/>
      <c r="E1026" s="12"/>
      <c r="F1026" s="12"/>
      <c r="G1026" s="12"/>
      <c r="H1026" s="12"/>
    </row>
    <row r="1027" spans="2:8" ht="12.75">
      <c r="B1027" s="12"/>
      <c r="C1027" s="12"/>
      <c r="D1027" s="12"/>
      <c r="E1027" s="12"/>
      <c r="F1027" s="12"/>
      <c r="G1027" s="12"/>
      <c r="H1027" s="12"/>
    </row>
    <row r="1028" spans="2:8" ht="12.75">
      <c r="B1028" s="12"/>
      <c r="C1028" s="12"/>
      <c r="D1028" s="12"/>
      <c r="E1028" s="12"/>
      <c r="F1028" s="12"/>
      <c r="G1028" s="12"/>
      <c r="H1028" s="12"/>
    </row>
    <row r="1029" spans="2:8" ht="12.75">
      <c r="B1029" s="12"/>
      <c r="C1029" s="12"/>
      <c r="D1029" s="12"/>
      <c r="E1029" s="12"/>
      <c r="F1029" s="12"/>
      <c r="G1029" s="12"/>
      <c r="H1029" s="12"/>
    </row>
    <row r="1030" spans="2:8" ht="12.75">
      <c r="B1030" s="12"/>
      <c r="C1030" s="12"/>
      <c r="D1030" s="12"/>
      <c r="E1030" s="12"/>
      <c r="F1030" s="12"/>
      <c r="G1030" s="12"/>
      <c r="H1030" s="12"/>
    </row>
    <row r="1031" spans="2:8" ht="12.75">
      <c r="B1031" s="12"/>
      <c r="C1031" s="12"/>
      <c r="D1031" s="12"/>
      <c r="E1031" s="12"/>
      <c r="F1031" s="12"/>
      <c r="G1031" s="12"/>
      <c r="H1031" s="12"/>
    </row>
    <row r="1032" spans="2:8" ht="12.75">
      <c r="B1032" s="12"/>
      <c r="C1032" s="12"/>
      <c r="D1032" s="12"/>
      <c r="E1032" s="12"/>
      <c r="F1032" s="12"/>
      <c r="G1032" s="12"/>
      <c r="H1032" s="12"/>
    </row>
    <row r="1033" spans="2:8" ht="12.75">
      <c r="B1033" s="12"/>
      <c r="C1033" s="12"/>
      <c r="D1033" s="12"/>
      <c r="E1033" s="12"/>
      <c r="F1033" s="12"/>
      <c r="G1033" s="12"/>
      <c r="H1033" s="12"/>
    </row>
    <row r="1034" spans="2:8" ht="12.75">
      <c r="B1034" s="12"/>
      <c r="C1034" s="12"/>
      <c r="D1034" s="12"/>
      <c r="E1034" s="12"/>
      <c r="F1034" s="12"/>
      <c r="G1034" s="12"/>
      <c r="H1034" s="12"/>
    </row>
    <row r="1035" spans="2:8" ht="12.75">
      <c r="B1035" s="12"/>
      <c r="C1035" s="12"/>
      <c r="D1035" s="12"/>
      <c r="E1035" s="12"/>
      <c r="F1035" s="12"/>
      <c r="G1035" s="12"/>
      <c r="H1035" s="12"/>
    </row>
    <row r="1036" spans="2:8" ht="12.75">
      <c r="B1036" s="12"/>
      <c r="C1036" s="12"/>
      <c r="D1036" s="12"/>
      <c r="E1036" s="12"/>
      <c r="F1036" s="12"/>
      <c r="G1036" s="12"/>
      <c r="H1036" s="12"/>
    </row>
    <row r="1037" spans="2:8" ht="12.75">
      <c r="B1037" s="12"/>
      <c r="C1037" s="12"/>
      <c r="D1037" s="12"/>
      <c r="E1037" s="12"/>
      <c r="F1037" s="12"/>
      <c r="G1037" s="12"/>
      <c r="H1037" s="12"/>
    </row>
    <row r="1038" spans="2:8" ht="12.75">
      <c r="B1038" s="12"/>
      <c r="C1038" s="12"/>
      <c r="D1038" s="12"/>
      <c r="E1038" s="12"/>
      <c r="F1038" s="12"/>
      <c r="G1038" s="12"/>
      <c r="H1038" s="12"/>
    </row>
    <row r="1039" spans="2:8" ht="12.75">
      <c r="B1039" s="12"/>
      <c r="C1039" s="12"/>
      <c r="D1039" s="12"/>
      <c r="E1039" s="12"/>
      <c r="F1039" s="12"/>
      <c r="G1039" s="12"/>
      <c r="H1039" s="12"/>
    </row>
    <row r="1040" spans="2:8" ht="12.75">
      <c r="B1040" s="12"/>
      <c r="C1040" s="12"/>
      <c r="D1040" s="12"/>
      <c r="E1040" s="12"/>
      <c r="F1040" s="12"/>
      <c r="G1040" s="12"/>
      <c r="H1040" s="12"/>
    </row>
    <row r="1041" spans="2:8" ht="12.75">
      <c r="B1041" s="12"/>
      <c r="C1041" s="12"/>
      <c r="D1041" s="12"/>
      <c r="E1041" s="12"/>
      <c r="F1041" s="12"/>
      <c r="G1041" s="12"/>
      <c r="H1041" s="12"/>
    </row>
    <row r="1042" spans="2:8" ht="12.75">
      <c r="B1042" s="12"/>
      <c r="C1042" s="12"/>
      <c r="D1042" s="12"/>
      <c r="E1042" s="12"/>
      <c r="F1042" s="12"/>
      <c r="G1042" s="12"/>
      <c r="H1042" s="12"/>
    </row>
    <row r="1043" spans="2:8" ht="12.75">
      <c r="B1043" s="12"/>
      <c r="C1043" s="12"/>
      <c r="D1043" s="12"/>
      <c r="E1043" s="12"/>
      <c r="F1043" s="12"/>
      <c r="G1043" s="12"/>
      <c r="H1043" s="12"/>
    </row>
    <row r="1044" spans="2:8" ht="12.75">
      <c r="B1044" s="12"/>
      <c r="C1044" s="12"/>
      <c r="D1044" s="12"/>
      <c r="E1044" s="12"/>
      <c r="F1044" s="12"/>
      <c r="G1044" s="12"/>
      <c r="H1044" s="12"/>
    </row>
    <row r="1045" spans="2:8" ht="12.75">
      <c r="B1045" s="12"/>
      <c r="C1045" s="12"/>
      <c r="D1045" s="12"/>
      <c r="E1045" s="12"/>
      <c r="F1045" s="12"/>
      <c r="G1045" s="12"/>
      <c r="H1045" s="12"/>
    </row>
    <row r="1046" spans="2:8" ht="12.75">
      <c r="B1046" s="12"/>
      <c r="C1046" s="12"/>
      <c r="D1046" s="12"/>
      <c r="E1046" s="12"/>
      <c r="F1046" s="12"/>
      <c r="G1046" s="12"/>
      <c r="H1046" s="12"/>
    </row>
    <row r="1047" spans="2:8" ht="12.75">
      <c r="B1047" s="12"/>
      <c r="C1047" s="12"/>
      <c r="D1047" s="12"/>
      <c r="E1047" s="12"/>
      <c r="F1047" s="12"/>
      <c r="G1047" s="12"/>
      <c r="H1047" s="12"/>
    </row>
    <row r="1048" spans="2:8" ht="12.75">
      <c r="B1048" s="12"/>
      <c r="C1048" s="12"/>
      <c r="D1048" s="12"/>
      <c r="E1048" s="12"/>
      <c r="F1048" s="12"/>
      <c r="G1048" s="12"/>
      <c r="H1048" s="12"/>
    </row>
    <row r="1049" spans="2:8" ht="12.75">
      <c r="B1049" s="12"/>
      <c r="C1049" s="12"/>
      <c r="D1049" s="12"/>
      <c r="E1049" s="12"/>
      <c r="F1049" s="12"/>
      <c r="G1049" s="12"/>
      <c r="H1049" s="12"/>
    </row>
    <row r="1050" spans="2:8" ht="12.75">
      <c r="B1050" s="12"/>
      <c r="C1050" s="12"/>
      <c r="D1050" s="12"/>
      <c r="E1050" s="12"/>
      <c r="F1050" s="12"/>
      <c r="G1050" s="12"/>
      <c r="H1050" s="12"/>
    </row>
    <row r="1051" spans="2:8" ht="12.75">
      <c r="B1051" s="12"/>
      <c r="C1051" s="12"/>
      <c r="D1051" s="12"/>
      <c r="E1051" s="12"/>
      <c r="F1051" s="12"/>
      <c r="G1051" s="12"/>
      <c r="H1051" s="12"/>
    </row>
    <row r="1052" spans="2:8" ht="12.75">
      <c r="B1052" s="12"/>
      <c r="C1052" s="12"/>
      <c r="D1052" s="12"/>
      <c r="E1052" s="12"/>
      <c r="F1052" s="12"/>
      <c r="G1052" s="12"/>
      <c r="H1052" s="12"/>
    </row>
    <row r="1053" spans="2:8" ht="12.75">
      <c r="B1053" s="12"/>
      <c r="C1053" s="12"/>
      <c r="D1053" s="12"/>
      <c r="E1053" s="12"/>
      <c r="F1053" s="12"/>
      <c r="G1053" s="12"/>
      <c r="H1053" s="12"/>
    </row>
    <row r="1054" spans="2:8" ht="12.75">
      <c r="B1054" s="12"/>
      <c r="C1054" s="12"/>
      <c r="D1054" s="12"/>
      <c r="E1054" s="12"/>
      <c r="F1054" s="12"/>
      <c r="G1054" s="12"/>
      <c r="H1054" s="12"/>
    </row>
    <row r="1055" spans="2:8" ht="12.75">
      <c r="B1055" s="12"/>
      <c r="C1055" s="12"/>
      <c r="D1055" s="12"/>
      <c r="E1055" s="12"/>
      <c r="F1055" s="12"/>
      <c r="G1055" s="12"/>
      <c r="H1055" s="12"/>
    </row>
    <row r="1056" spans="2:8" ht="12.75">
      <c r="B1056" s="12"/>
      <c r="C1056" s="12"/>
      <c r="D1056" s="12"/>
      <c r="E1056" s="12"/>
      <c r="F1056" s="12"/>
      <c r="G1056" s="12"/>
      <c r="H1056" s="12"/>
    </row>
    <row r="1057" spans="2:8" ht="12.75">
      <c r="B1057" s="12"/>
      <c r="C1057" s="12"/>
      <c r="D1057" s="12"/>
      <c r="E1057" s="12"/>
      <c r="F1057" s="12"/>
      <c r="G1057" s="12"/>
      <c r="H1057" s="12"/>
    </row>
    <row r="1058" spans="2:8" ht="12.75">
      <c r="B1058" s="12"/>
      <c r="C1058" s="12"/>
      <c r="D1058" s="12"/>
      <c r="E1058" s="12"/>
      <c r="F1058" s="12"/>
      <c r="G1058" s="12"/>
      <c r="H1058" s="12"/>
    </row>
    <row r="1059" spans="2:8" ht="12.75">
      <c r="B1059" s="12"/>
      <c r="C1059" s="12"/>
      <c r="D1059" s="12"/>
      <c r="E1059" s="12"/>
      <c r="F1059" s="12"/>
      <c r="G1059" s="12"/>
      <c r="H1059" s="12"/>
    </row>
    <row r="1060" spans="2:8" ht="12.75">
      <c r="B1060" s="12"/>
      <c r="C1060" s="12"/>
      <c r="D1060" s="12"/>
      <c r="E1060" s="12"/>
      <c r="F1060" s="12"/>
      <c r="G1060" s="12"/>
      <c r="H1060" s="12"/>
    </row>
    <row r="1061" spans="2:8" ht="12.75">
      <c r="B1061" s="12"/>
      <c r="C1061" s="12"/>
      <c r="D1061" s="12"/>
      <c r="E1061" s="12"/>
      <c r="F1061" s="12"/>
      <c r="G1061" s="12"/>
      <c r="H1061" s="12"/>
    </row>
    <row r="1062" spans="2:8" ht="12.75">
      <c r="B1062" s="12"/>
      <c r="C1062" s="12"/>
      <c r="D1062" s="12"/>
      <c r="E1062" s="12"/>
      <c r="F1062" s="12"/>
      <c r="G1062" s="12"/>
      <c r="H1062" s="12"/>
    </row>
    <row r="1063" spans="2:8" ht="12.75">
      <c r="B1063" s="12"/>
      <c r="C1063" s="12"/>
      <c r="D1063" s="12"/>
      <c r="E1063" s="12"/>
      <c r="F1063" s="12"/>
      <c r="G1063" s="12"/>
      <c r="H1063" s="12"/>
    </row>
    <row r="1064" spans="2:8" ht="12.75">
      <c r="B1064" s="12"/>
      <c r="C1064" s="12"/>
      <c r="D1064" s="12"/>
      <c r="E1064" s="12"/>
      <c r="F1064" s="12"/>
      <c r="G1064" s="12"/>
      <c r="H1064" s="12"/>
    </row>
    <row r="1065" spans="2:8" ht="12.75">
      <c r="B1065" s="12"/>
      <c r="C1065" s="12"/>
      <c r="D1065" s="12"/>
      <c r="E1065" s="12"/>
      <c r="F1065" s="12"/>
      <c r="G1065" s="12"/>
      <c r="H1065" s="12"/>
    </row>
    <row r="1066" spans="2:8" ht="12.75">
      <c r="B1066" s="12"/>
      <c r="C1066" s="12"/>
      <c r="D1066" s="12"/>
      <c r="E1066" s="12"/>
      <c r="F1066" s="12"/>
      <c r="G1066" s="12"/>
      <c r="H1066" s="12"/>
    </row>
    <row r="1067" spans="2:8" ht="12.75">
      <c r="B1067" s="12"/>
      <c r="C1067" s="12"/>
      <c r="D1067" s="12"/>
      <c r="E1067" s="12"/>
      <c r="F1067" s="12"/>
      <c r="G1067" s="12"/>
      <c r="H1067" s="12"/>
    </row>
    <row r="1068" spans="2:8" ht="12.75">
      <c r="B1068" s="12"/>
      <c r="C1068" s="12"/>
      <c r="D1068" s="12"/>
      <c r="E1068" s="12"/>
      <c r="F1068" s="12"/>
      <c r="G1068" s="12"/>
      <c r="H1068" s="12"/>
    </row>
    <row r="1069" spans="2:8" ht="12.75">
      <c r="B1069" s="12"/>
      <c r="C1069" s="12"/>
      <c r="D1069" s="12"/>
      <c r="E1069" s="12"/>
      <c r="F1069" s="12"/>
      <c r="G1069" s="12"/>
      <c r="H1069" s="12"/>
    </row>
    <row r="1070" spans="2:8" ht="12.75">
      <c r="B1070" s="12"/>
      <c r="C1070" s="12"/>
      <c r="D1070" s="12"/>
      <c r="E1070" s="12"/>
      <c r="F1070" s="12"/>
      <c r="G1070" s="12"/>
      <c r="H1070" s="12"/>
    </row>
    <row r="1071" spans="2:8" ht="12.75">
      <c r="B1071" s="12"/>
      <c r="C1071" s="12"/>
      <c r="D1071" s="12"/>
      <c r="E1071" s="12"/>
      <c r="F1071" s="12"/>
      <c r="G1071" s="12"/>
      <c r="H1071" s="12"/>
    </row>
    <row r="1072" spans="2:8" ht="12.75">
      <c r="B1072" s="12"/>
      <c r="C1072" s="12"/>
      <c r="D1072" s="12"/>
      <c r="E1072" s="12"/>
      <c r="F1072" s="12"/>
      <c r="G1072" s="12"/>
      <c r="H1072" s="12"/>
    </row>
    <row r="1073" spans="2:8" ht="12.75">
      <c r="B1073" s="12"/>
      <c r="C1073" s="12"/>
      <c r="D1073" s="12"/>
      <c r="E1073" s="12"/>
      <c r="F1073" s="12"/>
      <c r="G1073" s="12"/>
      <c r="H1073" s="12"/>
    </row>
    <row r="1074" spans="2:8" ht="12.75">
      <c r="B1074" s="12"/>
      <c r="C1074" s="12"/>
      <c r="D1074" s="12"/>
      <c r="E1074" s="12"/>
      <c r="F1074" s="12"/>
      <c r="G1074" s="12"/>
      <c r="H1074" s="12"/>
    </row>
    <row r="1075" spans="2:8" ht="12.75">
      <c r="B1075" s="12"/>
      <c r="C1075" s="12"/>
      <c r="D1075" s="12"/>
      <c r="E1075" s="12"/>
      <c r="F1075" s="12"/>
      <c r="G1075" s="12"/>
      <c r="H1075" s="12"/>
    </row>
    <row r="1076" spans="2:8" ht="12.75">
      <c r="B1076" s="12"/>
      <c r="C1076" s="12"/>
      <c r="D1076" s="12"/>
      <c r="E1076" s="12"/>
      <c r="F1076" s="12"/>
      <c r="G1076" s="12"/>
      <c r="H1076" s="12"/>
    </row>
    <row r="1077" spans="2:8" ht="12.75">
      <c r="B1077" s="12"/>
      <c r="C1077" s="12"/>
      <c r="D1077" s="12"/>
      <c r="E1077" s="12"/>
      <c r="F1077" s="12"/>
      <c r="G1077" s="12"/>
      <c r="H1077" s="12"/>
    </row>
    <row r="1078" spans="2:8" ht="12.75">
      <c r="B1078" s="12"/>
      <c r="C1078" s="12"/>
      <c r="D1078" s="12"/>
      <c r="E1078" s="12"/>
      <c r="F1078" s="12"/>
      <c r="G1078" s="12"/>
      <c r="H1078" s="12"/>
    </row>
    <row r="1079" spans="2:8" ht="12.75">
      <c r="B1079" s="12"/>
      <c r="C1079" s="12"/>
      <c r="D1079" s="12"/>
      <c r="E1079" s="12"/>
      <c r="F1079" s="12"/>
      <c r="G1079" s="12"/>
      <c r="H1079" s="12"/>
    </row>
    <row r="1080" spans="2:8" ht="12.75">
      <c r="B1080" s="12"/>
      <c r="C1080" s="12"/>
      <c r="D1080" s="12"/>
      <c r="E1080" s="12"/>
      <c r="F1080" s="12"/>
      <c r="G1080" s="12"/>
      <c r="H1080" s="12"/>
    </row>
    <row r="1081" spans="2:8" ht="12.75">
      <c r="B1081" s="12"/>
      <c r="C1081" s="12"/>
      <c r="D1081" s="12"/>
      <c r="E1081" s="12"/>
      <c r="F1081" s="12"/>
      <c r="G1081" s="12"/>
      <c r="H1081" s="12"/>
    </row>
    <row r="1082" spans="2:8" ht="12.75">
      <c r="B1082" s="12"/>
      <c r="C1082" s="12"/>
      <c r="D1082" s="12"/>
      <c r="E1082" s="12"/>
      <c r="F1082" s="12"/>
      <c r="G1082" s="12"/>
      <c r="H1082" s="12"/>
    </row>
    <row r="1083" spans="2:8" ht="12.75">
      <c r="B1083" s="12"/>
      <c r="C1083" s="12"/>
      <c r="D1083" s="12"/>
      <c r="E1083" s="12"/>
      <c r="F1083" s="12"/>
      <c r="G1083" s="12"/>
      <c r="H1083" s="12"/>
    </row>
    <row r="1084" spans="2:8" ht="12.75">
      <c r="B1084" s="12"/>
      <c r="C1084" s="12"/>
      <c r="D1084" s="12"/>
      <c r="E1084" s="12"/>
      <c r="F1084" s="12"/>
      <c r="G1084" s="12"/>
      <c r="H1084" s="12"/>
    </row>
    <row r="1085" spans="2:8" ht="12.75">
      <c r="B1085" s="12"/>
      <c r="C1085" s="12"/>
      <c r="D1085" s="12"/>
      <c r="E1085" s="12"/>
      <c r="F1085" s="12"/>
      <c r="G1085" s="12"/>
      <c r="H1085" s="12"/>
    </row>
    <row r="1086" spans="2:8" ht="12.75">
      <c r="B1086" s="12"/>
      <c r="C1086" s="12"/>
      <c r="D1086" s="12"/>
      <c r="E1086" s="12"/>
      <c r="F1086" s="12"/>
      <c r="G1086" s="12"/>
      <c r="H1086" s="12"/>
    </row>
    <row r="1087" spans="2:8" ht="12.75">
      <c r="B1087" s="12"/>
      <c r="C1087" s="12"/>
      <c r="D1087" s="12"/>
      <c r="E1087" s="12"/>
      <c r="F1087" s="12"/>
      <c r="G1087" s="12"/>
      <c r="H1087" s="12"/>
    </row>
    <row r="1088" spans="2:8" ht="12.75">
      <c r="B1088" s="12"/>
      <c r="C1088" s="12"/>
      <c r="D1088" s="12"/>
      <c r="E1088" s="12"/>
      <c r="F1088" s="12"/>
      <c r="G1088" s="12"/>
      <c r="H1088" s="12"/>
    </row>
    <row r="1089" spans="2:8" ht="12.75">
      <c r="B1089" s="12"/>
      <c r="C1089" s="12"/>
      <c r="D1089" s="12"/>
      <c r="E1089" s="12"/>
      <c r="F1089" s="12"/>
      <c r="G1089" s="12"/>
      <c r="H1089" s="12"/>
    </row>
    <row r="1090" spans="2:8" ht="12.75">
      <c r="B1090" s="12"/>
      <c r="C1090" s="12"/>
      <c r="D1090" s="12"/>
      <c r="E1090" s="12"/>
      <c r="F1090" s="12"/>
      <c r="G1090" s="12"/>
      <c r="H1090" s="12"/>
    </row>
    <row r="1091" spans="2:8" ht="12.75">
      <c r="B1091" s="12"/>
      <c r="C1091" s="12"/>
      <c r="D1091" s="12"/>
      <c r="E1091" s="12"/>
      <c r="F1091" s="12"/>
      <c r="G1091" s="12"/>
      <c r="H1091" s="12"/>
    </row>
    <row r="1092" spans="2:8" ht="12.75">
      <c r="B1092" s="12"/>
      <c r="C1092" s="12"/>
      <c r="D1092" s="12"/>
      <c r="E1092" s="12"/>
      <c r="F1092" s="12"/>
      <c r="G1092" s="12"/>
      <c r="H1092" s="12"/>
    </row>
    <row r="1093" spans="2:8" ht="12.75">
      <c r="B1093" s="12"/>
      <c r="C1093" s="12"/>
      <c r="D1093" s="12"/>
      <c r="E1093" s="12"/>
      <c r="F1093" s="12"/>
      <c r="G1093" s="12"/>
      <c r="H1093" s="12"/>
    </row>
    <row r="1094" spans="2:8" ht="12.75">
      <c r="B1094" s="12"/>
      <c r="C1094" s="12"/>
      <c r="D1094" s="12"/>
      <c r="E1094" s="12"/>
      <c r="F1094" s="12"/>
      <c r="G1094" s="12"/>
      <c r="H1094" s="12"/>
    </row>
    <row r="1095" spans="2:8" ht="12.75">
      <c r="B1095" s="12"/>
      <c r="C1095" s="12"/>
      <c r="D1095" s="12"/>
      <c r="E1095" s="12"/>
      <c r="F1095" s="12"/>
      <c r="G1095" s="12"/>
      <c r="H1095" s="12"/>
    </row>
    <row r="1096" spans="2:8" ht="12.75">
      <c r="B1096" s="12"/>
      <c r="C1096" s="12"/>
      <c r="D1096" s="12"/>
      <c r="E1096" s="12"/>
      <c r="F1096" s="12"/>
      <c r="G1096" s="12"/>
      <c r="H1096" s="12"/>
    </row>
    <row r="1097" spans="2:8" ht="12.75">
      <c r="B1097" s="12"/>
      <c r="C1097" s="12"/>
      <c r="D1097" s="12"/>
      <c r="E1097" s="12"/>
      <c r="F1097" s="12"/>
      <c r="G1097" s="12"/>
      <c r="H1097" s="12"/>
    </row>
    <row r="1098" spans="2:8" ht="12.75">
      <c r="B1098" s="12"/>
      <c r="C1098" s="12"/>
      <c r="D1098" s="12"/>
      <c r="E1098" s="12"/>
      <c r="F1098" s="12"/>
      <c r="G1098" s="12"/>
      <c r="H1098" s="12"/>
    </row>
    <row r="1099" spans="2:8" ht="12.75">
      <c r="B1099" s="12"/>
      <c r="C1099" s="12"/>
      <c r="D1099" s="12"/>
      <c r="E1099" s="12"/>
      <c r="F1099" s="12"/>
      <c r="G1099" s="12"/>
      <c r="H1099" s="12"/>
    </row>
    <row r="1100" spans="2:8" ht="12.75">
      <c r="B1100" s="12"/>
      <c r="C1100" s="12"/>
      <c r="D1100" s="12"/>
      <c r="E1100" s="12"/>
      <c r="F1100" s="12"/>
      <c r="G1100" s="12"/>
      <c r="H1100" s="12"/>
    </row>
    <row r="1101" spans="2:8" ht="12.75">
      <c r="B1101" s="12"/>
      <c r="C1101" s="12"/>
      <c r="D1101" s="12"/>
      <c r="E1101" s="12"/>
      <c r="F1101" s="12"/>
      <c r="G1101" s="12"/>
      <c r="H1101" s="12"/>
    </row>
    <row r="1102" spans="2:8" ht="12.75">
      <c r="B1102" s="12"/>
      <c r="C1102" s="12"/>
      <c r="D1102" s="12"/>
      <c r="E1102" s="12"/>
      <c r="F1102" s="12"/>
      <c r="G1102" s="12"/>
      <c r="H1102" s="12"/>
    </row>
    <row r="1103" spans="2:8" ht="12.75">
      <c r="B1103" s="12"/>
      <c r="C1103" s="12"/>
      <c r="D1103" s="12"/>
      <c r="E1103" s="12"/>
      <c r="F1103" s="12"/>
      <c r="G1103" s="12"/>
      <c r="H1103" s="12"/>
    </row>
    <row r="1104" spans="2:8" ht="12.75">
      <c r="B1104" s="12"/>
      <c r="C1104" s="12"/>
      <c r="D1104" s="12"/>
      <c r="E1104" s="12"/>
      <c r="F1104" s="12"/>
      <c r="G1104" s="12"/>
      <c r="H1104" s="12"/>
    </row>
    <row r="1105" spans="2:8" ht="12.75">
      <c r="B1105" s="12"/>
      <c r="C1105" s="12"/>
      <c r="D1105" s="12"/>
      <c r="E1105" s="12"/>
      <c r="F1105" s="12"/>
      <c r="G1105" s="12"/>
      <c r="H1105" s="12"/>
    </row>
    <row r="1106" spans="2:8" ht="12.75">
      <c r="B1106" s="12"/>
      <c r="C1106" s="12"/>
      <c r="D1106" s="12"/>
      <c r="E1106" s="12"/>
      <c r="F1106" s="12"/>
      <c r="G1106" s="12"/>
      <c r="H1106" s="12"/>
    </row>
    <row r="1107" spans="2:8" ht="12.75">
      <c r="B1107" s="12"/>
      <c r="C1107" s="12"/>
      <c r="D1107" s="12"/>
      <c r="E1107" s="12"/>
      <c r="F1107" s="12"/>
      <c r="G1107" s="12"/>
      <c r="H1107" s="12"/>
    </row>
    <row r="1108" spans="2:8" ht="12.75">
      <c r="B1108" s="12"/>
      <c r="C1108" s="12"/>
      <c r="D1108" s="12"/>
      <c r="E1108" s="12"/>
      <c r="F1108" s="12"/>
      <c r="G1108" s="12"/>
      <c r="H1108" s="12"/>
    </row>
    <row r="1109" spans="2:8" ht="12.75">
      <c r="B1109" s="12"/>
      <c r="C1109" s="12"/>
      <c r="D1109" s="12"/>
      <c r="E1109" s="12"/>
      <c r="F1109" s="12"/>
      <c r="G1109" s="12"/>
      <c r="H1109" s="12"/>
    </row>
    <row r="1110" spans="2:8" ht="12.75">
      <c r="B1110" s="12"/>
      <c r="C1110" s="12"/>
      <c r="D1110" s="12"/>
      <c r="E1110" s="12"/>
      <c r="F1110" s="12"/>
      <c r="G1110" s="12"/>
      <c r="H1110" s="12"/>
    </row>
    <row r="1111" spans="2:8" ht="12.75">
      <c r="B1111" s="12"/>
      <c r="C1111" s="12"/>
      <c r="D1111" s="12"/>
      <c r="E1111" s="12"/>
      <c r="F1111" s="12"/>
      <c r="G1111" s="12"/>
      <c r="H1111" s="12"/>
    </row>
    <row r="1112" spans="2:8" ht="12.75">
      <c r="B1112" s="12"/>
      <c r="C1112" s="12"/>
      <c r="D1112" s="12"/>
      <c r="E1112" s="12"/>
      <c r="F1112" s="12"/>
      <c r="G1112" s="12"/>
      <c r="H1112" s="12"/>
    </row>
    <row r="1113" spans="2:8" ht="12.75">
      <c r="B1113" s="12"/>
      <c r="C1113" s="12"/>
      <c r="D1113" s="12"/>
      <c r="E1113" s="12"/>
      <c r="F1113" s="12"/>
      <c r="G1113" s="12"/>
      <c r="H1113" s="12"/>
    </row>
    <row r="1114" spans="2:8" ht="12.75">
      <c r="B1114" s="12"/>
      <c r="C1114" s="12"/>
      <c r="D1114" s="12"/>
      <c r="E1114" s="12"/>
      <c r="F1114" s="12"/>
      <c r="G1114" s="12"/>
      <c r="H1114" s="12"/>
    </row>
    <row r="1115" spans="2:8" ht="12.75">
      <c r="B1115" s="12"/>
      <c r="C1115" s="12"/>
      <c r="D1115" s="12"/>
      <c r="E1115" s="12"/>
      <c r="F1115" s="12"/>
      <c r="G1115" s="12"/>
      <c r="H1115" s="12"/>
    </row>
    <row r="1116" spans="2:8" ht="12.75">
      <c r="B1116" s="12"/>
      <c r="C1116" s="12"/>
      <c r="D1116" s="12"/>
      <c r="E1116" s="12"/>
      <c r="F1116" s="12"/>
      <c r="G1116" s="12"/>
      <c r="H1116" s="12"/>
    </row>
    <row r="1117" spans="2:8" ht="12.75">
      <c r="B1117" s="12"/>
      <c r="C1117" s="12"/>
      <c r="D1117" s="12"/>
      <c r="E1117" s="12"/>
      <c r="F1117" s="12"/>
      <c r="G1117" s="12"/>
      <c r="H1117" s="12"/>
    </row>
    <row r="1118" spans="2:8" ht="12.75">
      <c r="B1118" s="12"/>
      <c r="C1118" s="12"/>
      <c r="D1118" s="12"/>
      <c r="E1118" s="12"/>
      <c r="F1118" s="12"/>
      <c r="G1118" s="12"/>
      <c r="H1118" s="12"/>
    </row>
    <row r="1119" spans="2:8" ht="12.75">
      <c r="B1119" s="12"/>
      <c r="C1119" s="12"/>
      <c r="D1119" s="12"/>
      <c r="E1119" s="12"/>
      <c r="F1119" s="12"/>
      <c r="G1119" s="12"/>
      <c r="H1119" s="12"/>
    </row>
    <row r="1120" spans="2:8" ht="12.75">
      <c r="B1120" s="12"/>
      <c r="C1120" s="12"/>
      <c r="D1120" s="12"/>
      <c r="E1120" s="12"/>
      <c r="F1120" s="12"/>
      <c r="G1120" s="12"/>
      <c r="H1120" s="12"/>
    </row>
    <row r="1121" spans="2:8" ht="12.75">
      <c r="B1121" s="12"/>
      <c r="C1121" s="12"/>
      <c r="D1121" s="12"/>
      <c r="E1121" s="12"/>
      <c r="F1121" s="12"/>
      <c r="G1121" s="12"/>
      <c r="H1121" s="12"/>
    </row>
    <row r="1122" spans="2:8" ht="12.75">
      <c r="B1122" s="12"/>
      <c r="C1122" s="12"/>
      <c r="D1122" s="12"/>
      <c r="E1122" s="12"/>
      <c r="F1122" s="12"/>
      <c r="G1122" s="12"/>
      <c r="H1122" s="12"/>
    </row>
    <row r="1123" spans="2:8" ht="12.75">
      <c r="B1123" s="12"/>
      <c r="C1123" s="12"/>
      <c r="D1123" s="12"/>
      <c r="E1123" s="12"/>
      <c r="F1123" s="12"/>
      <c r="G1123" s="12"/>
      <c r="H1123" s="12"/>
    </row>
    <row r="1124" spans="2:8" ht="12.75">
      <c r="B1124" s="12"/>
      <c r="C1124" s="12"/>
      <c r="D1124" s="12"/>
      <c r="E1124" s="12"/>
      <c r="F1124" s="12"/>
      <c r="G1124" s="12"/>
      <c r="H1124" s="12"/>
    </row>
    <row r="1125" spans="2:8" ht="12.75">
      <c r="B1125" s="12"/>
      <c r="C1125" s="12"/>
      <c r="D1125" s="12"/>
      <c r="E1125" s="12"/>
      <c r="F1125" s="12"/>
      <c r="G1125" s="12"/>
      <c r="H1125" s="12"/>
    </row>
    <row r="1126" spans="2:8" ht="12.75">
      <c r="B1126" s="12"/>
      <c r="C1126" s="12"/>
      <c r="D1126" s="12"/>
      <c r="E1126" s="12"/>
      <c r="F1126" s="12"/>
      <c r="G1126" s="12"/>
      <c r="H1126" s="12"/>
    </row>
    <row r="1127" spans="2:8" ht="12.75">
      <c r="B1127" s="12"/>
      <c r="C1127" s="12"/>
      <c r="D1127" s="12"/>
      <c r="E1127" s="12"/>
      <c r="F1127" s="12"/>
      <c r="G1127" s="12"/>
      <c r="H1127" s="12"/>
    </row>
    <row r="1128" spans="2:8" ht="12.75">
      <c r="B1128" s="12"/>
      <c r="C1128" s="12"/>
      <c r="D1128" s="12"/>
      <c r="E1128" s="12"/>
      <c r="F1128" s="12"/>
      <c r="G1128" s="12"/>
      <c r="H1128" s="12"/>
    </row>
    <row r="1129" spans="2:8" ht="12.75">
      <c r="B1129" s="12"/>
      <c r="C1129" s="12"/>
      <c r="D1129" s="12"/>
      <c r="E1129" s="12"/>
      <c r="F1129" s="12"/>
      <c r="G1129" s="12"/>
      <c r="H1129" s="12"/>
    </row>
    <row r="1130" spans="2:8" ht="12.75">
      <c r="B1130" s="12"/>
      <c r="C1130" s="12"/>
      <c r="D1130" s="12"/>
      <c r="E1130" s="12"/>
      <c r="F1130" s="12"/>
      <c r="G1130" s="12"/>
      <c r="H1130" s="12"/>
    </row>
    <row r="1131" spans="2:8" ht="12.75">
      <c r="B1131" s="12"/>
      <c r="C1131" s="12"/>
      <c r="D1131" s="12"/>
      <c r="E1131" s="12"/>
      <c r="F1131" s="12"/>
      <c r="G1131" s="12"/>
      <c r="H1131" s="12"/>
    </row>
    <row r="1132" spans="2:8" ht="12.75">
      <c r="B1132" s="12"/>
      <c r="C1132" s="12"/>
      <c r="D1132" s="12"/>
      <c r="E1132" s="12"/>
      <c r="F1132" s="12"/>
      <c r="G1132" s="12"/>
      <c r="H1132" s="12"/>
    </row>
    <row r="1133" spans="2:8" ht="12.75">
      <c r="B1133" s="12"/>
      <c r="C1133" s="12"/>
      <c r="D1133" s="12"/>
      <c r="E1133" s="12"/>
      <c r="F1133" s="12"/>
      <c r="G1133" s="12"/>
      <c r="H1133" s="12"/>
    </row>
    <row r="1134" spans="2:8" ht="12.75">
      <c r="B1134" s="12"/>
      <c r="C1134" s="12"/>
      <c r="D1134" s="12"/>
      <c r="E1134" s="12"/>
      <c r="F1134" s="12"/>
      <c r="G1134" s="12"/>
      <c r="H1134" s="12"/>
    </row>
    <row r="1135" spans="2:8" ht="12.75">
      <c r="B1135" s="12"/>
      <c r="C1135" s="12"/>
      <c r="D1135" s="12"/>
      <c r="E1135" s="12"/>
      <c r="F1135" s="12"/>
      <c r="G1135" s="12"/>
      <c r="H1135" s="12"/>
    </row>
    <row r="1136" spans="2:8" ht="12.75">
      <c r="B1136" s="12"/>
      <c r="C1136" s="12"/>
      <c r="D1136" s="12"/>
      <c r="E1136" s="12"/>
      <c r="F1136" s="12"/>
      <c r="G1136" s="12"/>
      <c r="H1136" s="12"/>
    </row>
    <row r="1137" spans="2:8" ht="12.75">
      <c r="B1137" s="12"/>
      <c r="C1137" s="12"/>
      <c r="D1137" s="12"/>
      <c r="E1137" s="12"/>
      <c r="F1137" s="12"/>
      <c r="G1137" s="12"/>
      <c r="H1137" s="12"/>
    </row>
    <row r="1138" spans="2:8" ht="12.75">
      <c r="B1138" s="12"/>
      <c r="C1138" s="12"/>
      <c r="D1138" s="12"/>
      <c r="E1138" s="12"/>
      <c r="F1138" s="12"/>
      <c r="G1138" s="12"/>
      <c r="H1138" s="12"/>
    </row>
    <row r="1139" spans="2:8" ht="12.75">
      <c r="B1139" s="12"/>
      <c r="C1139" s="12"/>
      <c r="D1139" s="12"/>
      <c r="E1139" s="12"/>
      <c r="F1139" s="12"/>
      <c r="G1139" s="12"/>
      <c r="H1139" s="12"/>
    </row>
    <row r="1140" spans="2:8" ht="12.75">
      <c r="B1140" s="12"/>
      <c r="C1140" s="12"/>
      <c r="D1140" s="12"/>
      <c r="E1140" s="12"/>
      <c r="F1140" s="12"/>
      <c r="G1140" s="12"/>
      <c r="H1140" s="12"/>
    </row>
    <row r="1141" spans="2:8" ht="12.75">
      <c r="B1141" s="12"/>
      <c r="C1141" s="12"/>
      <c r="D1141" s="12"/>
      <c r="E1141" s="12"/>
      <c r="F1141" s="12"/>
      <c r="G1141" s="12"/>
      <c r="H1141" s="12"/>
    </row>
    <row r="1142" spans="2:8" ht="12.75">
      <c r="B1142" s="12"/>
      <c r="C1142" s="12"/>
      <c r="D1142" s="12"/>
      <c r="E1142" s="12"/>
      <c r="F1142" s="12"/>
      <c r="G1142" s="12"/>
      <c r="H1142" s="12"/>
    </row>
    <row r="1143" spans="2:8" ht="12.75">
      <c r="B1143" s="12"/>
      <c r="C1143" s="12"/>
      <c r="D1143" s="12"/>
      <c r="E1143" s="12"/>
      <c r="F1143" s="12"/>
      <c r="G1143" s="12"/>
      <c r="H1143" s="12"/>
    </row>
    <row r="1144" spans="2:8" ht="12.75">
      <c r="B1144" s="12"/>
      <c r="C1144" s="12"/>
      <c r="D1144" s="12"/>
      <c r="E1144" s="12"/>
      <c r="F1144" s="12"/>
      <c r="G1144" s="12"/>
      <c r="H1144" s="12"/>
    </row>
    <row r="1145" spans="2:8" ht="12.75">
      <c r="B1145" s="12"/>
      <c r="C1145" s="12"/>
      <c r="D1145" s="12"/>
      <c r="E1145" s="12"/>
      <c r="F1145" s="12"/>
      <c r="G1145" s="12"/>
      <c r="H1145" s="12"/>
    </row>
    <row r="1146" spans="2:8" ht="12.75">
      <c r="B1146" s="12"/>
      <c r="C1146" s="12"/>
      <c r="D1146" s="12"/>
      <c r="E1146" s="12"/>
      <c r="F1146" s="12"/>
      <c r="G1146" s="12"/>
      <c r="H1146" s="12"/>
    </row>
    <row r="1147" spans="2:8" ht="12.75">
      <c r="B1147" s="12"/>
      <c r="C1147" s="12"/>
      <c r="D1147" s="12"/>
      <c r="E1147" s="12"/>
      <c r="F1147" s="12"/>
      <c r="G1147" s="12"/>
      <c r="H1147" s="12"/>
    </row>
    <row r="1148" spans="2:8" ht="12.75">
      <c r="B1148" s="12"/>
      <c r="C1148" s="12"/>
      <c r="D1148" s="12"/>
      <c r="E1148" s="12"/>
      <c r="F1148" s="12"/>
      <c r="G1148" s="12"/>
      <c r="H1148" s="12"/>
    </row>
    <row r="1149" spans="2:8" ht="12.75">
      <c r="B1149" s="12"/>
      <c r="C1149" s="12"/>
      <c r="D1149" s="12"/>
      <c r="E1149" s="12"/>
      <c r="F1149" s="12"/>
      <c r="G1149" s="12"/>
      <c r="H1149" s="12"/>
    </row>
    <row r="1150" spans="2:8" ht="12.75">
      <c r="B1150" s="12"/>
      <c r="C1150" s="12"/>
      <c r="D1150" s="12"/>
      <c r="E1150" s="12"/>
      <c r="F1150" s="12"/>
      <c r="G1150" s="12"/>
      <c r="H1150" s="12"/>
    </row>
    <row r="1151" spans="2:8" ht="12.75">
      <c r="B1151" s="12"/>
      <c r="C1151" s="12"/>
      <c r="D1151" s="12"/>
      <c r="E1151" s="12"/>
      <c r="F1151" s="12"/>
      <c r="G1151" s="12"/>
      <c r="H1151" s="12"/>
    </row>
    <row r="1152" spans="2:8" ht="12.75">
      <c r="B1152" s="12"/>
      <c r="C1152" s="12"/>
      <c r="D1152" s="12"/>
      <c r="E1152" s="12"/>
      <c r="F1152" s="12"/>
      <c r="G1152" s="12"/>
      <c r="H1152" s="12"/>
    </row>
    <row r="1153" spans="2:8" ht="12.75">
      <c r="B1153" s="12"/>
      <c r="C1153" s="12"/>
      <c r="D1153" s="12"/>
      <c r="E1153" s="12"/>
      <c r="F1153" s="12"/>
      <c r="G1153" s="12"/>
      <c r="H1153" s="12"/>
    </row>
    <row r="1154" spans="2:8" ht="12.75">
      <c r="B1154" s="12"/>
      <c r="C1154" s="12"/>
      <c r="D1154" s="12"/>
      <c r="E1154" s="12"/>
      <c r="F1154" s="12"/>
      <c r="G1154" s="12"/>
      <c r="H1154" s="12"/>
    </row>
    <row r="1155" spans="2:8" ht="12.75">
      <c r="B1155" s="12"/>
      <c r="C1155" s="12"/>
      <c r="D1155" s="12"/>
      <c r="E1155" s="12"/>
      <c r="F1155" s="12"/>
      <c r="G1155" s="12"/>
      <c r="H1155" s="12"/>
    </row>
    <row r="1156" spans="2:8" ht="12.75">
      <c r="B1156" s="12"/>
      <c r="C1156" s="12"/>
      <c r="D1156" s="12"/>
      <c r="E1156" s="12"/>
      <c r="F1156" s="12"/>
      <c r="G1156" s="12"/>
      <c r="H1156" s="12"/>
    </row>
    <row r="1157" spans="2:8" ht="12.75">
      <c r="B1157" s="12"/>
      <c r="C1157" s="12"/>
      <c r="D1157" s="12"/>
      <c r="E1157" s="12"/>
      <c r="F1157" s="12"/>
      <c r="G1157" s="12"/>
      <c r="H1157" s="12"/>
    </row>
    <row r="1158" spans="2:8" ht="12.75">
      <c r="B1158" s="12"/>
      <c r="C1158" s="12"/>
      <c r="D1158" s="12"/>
      <c r="E1158" s="12"/>
      <c r="F1158" s="12"/>
      <c r="G1158" s="12"/>
      <c r="H1158" s="12"/>
    </row>
    <row r="1159" spans="2:8" ht="12.75">
      <c r="B1159" s="12"/>
      <c r="C1159" s="12"/>
      <c r="D1159" s="12"/>
      <c r="E1159" s="12"/>
      <c r="F1159" s="12"/>
      <c r="G1159" s="12"/>
      <c r="H1159" s="12"/>
    </row>
    <row r="1160" spans="2:8" ht="12.75">
      <c r="B1160" s="12"/>
      <c r="C1160" s="12"/>
      <c r="D1160" s="12"/>
      <c r="E1160" s="12"/>
      <c r="F1160" s="12"/>
      <c r="G1160" s="12"/>
      <c r="H1160" s="12"/>
    </row>
    <row r="1161" spans="2:8" ht="12.75">
      <c r="B1161" s="12"/>
      <c r="C1161" s="12"/>
      <c r="D1161" s="12"/>
      <c r="E1161" s="12"/>
      <c r="F1161" s="12"/>
      <c r="G1161" s="12"/>
      <c r="H1161" s="12"/>
    </row>
    <row r="1162" spans="2:8" ht="12.75">
      <c r="B1162" s="12"/>
      <c r="C1162" s="12"/>
      <c r="D1162" s="12"/>
      <c r="E1162" s="12"/>
      <c r="F1162" s="12"/>
      <c r="G1162" s="12"/>
      <c r="H1162" s="12"/>
    </row>
    <row r="1163" spans="2:8" ht="12.75">
      <c r="B1163" s="12"/>
      <c r="C1163" s="12"/>
      <c r="D1163" s="12"/>
      <c r="E1163" s="12"/>
      <c r="F1163" s="12"/>
      <c r="G1163" s="12"/>
      <c r="H1163" s="12"/>
    </row>
    <row r="1164" spans="2:8" ht="12.75">
      <c r="B1164" s="12"/>
      <c r="C1164" s="12"/>
      <c r="D1164" s="12"/>
      <c r="E1164" s="12"/>
      <c r="F1164" s="12"/>
      <c r="G1164" s="12"/>
      <c r="H1164" s="12"/>
    </row>
    <row r="1165" spans="2:8" ht="12.75">
      <c r="B1165" s="12"/>
      <c r="C1165" s="12"/>
      <c r="D1165" s="12"/>
      <c r="E1165" s="12"/>
      <c r="F1165" s="12"/>
      <c r="G1165" s="12"/>
      <c r="H1165" s="12"/>
    </row>
    <row r="1166" spans="2:8" ht="12.75">
      <c r="B1166" s="12"/>
      <c r="C1166" s="12"/>
      <c r="D1166" s="12"/>
      <c r="E1166" s="12"/>
      <c r="F1166" s="12"/>
      <c r="G1166" s="12"/>
      <c r="H1166" s="12"/>
    </row>
    <row r="1167" spans="2:8" ht="12.75">
      <c r="B1167" s="12"/>
      <c r="C1167" s="12"/>
      <c r="D1167" s="12"/>
      <c r="E1167" s="12"/>
      <c r="F1167" s="12"/>
      <c r="G1167" s="12"/>
      <c r="H1167" s="12"/>
    </row>
    <row r="1168" spans="2:8" ht="12.75">
      <c r="B1168" s="12"/>
      <c r="C1168" s="12"/>
      <c r="D1168" s="12"/>
      <c r="E1168" s="12"/>
      <c r="F1168" s="12"/>
      <c r="G1168" s="12"/>
      <c r="H1168" s="12"/>
    </row>
    <row r="1169" spans="2:8" ht="12.75">
      <c r="B1169" s="12"/>
      <c r="C1169" s="12"/>
      <c r="D1169" s="12"/>
      <c r="E1169" s="12"/>
      <c r="F1169" s="12"/>
      <c r="G1169" s="12"/>
      <c r="H1169" s="12"/>
    </row>
    <row r="1170" spans="2:8" ht="12.75">
      <c r="B1170" s="12"/>
      <c r="C1170" s="12"/>
      <c r="D1170" s="12"/>
      <c r="E1170" s="12"/>
      <c r="F1170" s="12"/>
      <c r="G1170" s="12"/>
      <c r="H1170" s="12"/>
    </row>
    <row r="1171" spans="2:8" ht="12.75">
      <c r="B1171" s="12"/>
      <c r="C1171" s="12"/>
      <c r="D1171" s="12"/>
      <c r="E1171" s="12"/>
      <c r="F1171" s="12"/>
      <c r="G1171" s="12"/>
      <c r="H1171" s="12"/>
    </row>
    <row r="1172" spans="2:8" ht="12.75">
      <c r="B1172" s="12"/>
      <c r="C1172" s="12"/>
      <c r="D1172" s="12"/>
      <c r="E1172" s="12"/>
      <c r="F1172" s="12"/>
      <c r="G1172" s="12"/>
      <c r="H1172" s="12"/>
    </row>
    <row r="1173" spans="2:8" ht="12.75">
      <c r="B1173" s="12"/>
      <c r="C1173" s="12"/>
      <c r="D1173" s="12"/>
      <c r="E1173" s="12"/>
      <c r="F1173" s="12"/>
      <c r="G1173" s="12"/>
      <c r="H1173" s="12"/>
    </row>
    <row r="1174" spans="2:8" ht="12.75">
      <c r="B1174" s="12"/>
      <c r="C1174" s="12"/>
      <c r="D1174" s="12"/>
      <c r="E1174" s="12"/>
      <c r="F1174" s="12"/>
      <c r="G1174" s="12"/>
      <c r="H1174" s="12"/>
    </row>
    <row r="1175" spans="2:8" ht="12.75">
      <c r="B1175" s="12"/>
      <c r="C1175" s="12"/>
      <c r="D1175" s="12"/>
      <c r="E1175" s="12"/>
      <c r="F1175" s="12"/>
      <c r="G1175" s="12"/>
      <c r="H1175" s="12"/>
    </row>
    <row r="1176" spans="2:8" ht="12.75">
      <c r="B1176" s="12"/>
      <c r="C1176" s="12"/>
      <c r="D1176" s="12"/>
      <c r="E1176" s="12"/>
      <c r="F1176" s="12"/>
      <c r="G1176" s="12"/>
      <c r="H1176" s="12"/>
    </row>
    <row r="1177" spans="2:8" ht="12.75">
      <c r="B1177" s="12"/>
      <c r="C1177" s="12"/>
      <c r="D1177" s="12"/>
      <c r="E1177" s="12"/>
      <c r="F1177" s="12"/>
      <c r="G1177" s="12"/>
      <c r="H1177" s="12"/>
    </row>
    <row r="1178" spans="2:8" ht="12.75">
      <c r="B1178" s="12"/>
      <c r="C1178" s="12"/>
      <c r="D1178" s="12"/>
      <c r="E1178" s="12"/>
      <c r="F1178" s="12"/>
      <c r="G1178" s="12"/>
      <c r="H1178" s="12"/>
    </row>
    <row r="1179" spans="2:8" ht="12.75">
      <c r="B1179" s="12"/>
      <c r="C1179" s="12"/>
      <c r="D1179" s="12"/>
      <c r="E1179" s="12"/>
      <c r="F1179" s="12"/>
      <c r="G1179" s="12"/>
      <c r="H1179" s="12"/>
    </row>
    <row r="1180" spans="2:8" ht="12.75">
      <c r="B1180" s="12"/>
      <c r="C1180" s="12"/>
      <c r="D1180" s="12"/>
      <c r="E1180" s="12"/>
      <c r="F1180" s="12"/>
      <c r="G1180" s="12"/>
      <c r="H1180" s="12"/>
    </row>
    <row r="1181" spans="2:8" ht="12.75">
      <c r="B1181" s="12"/>
      <c r="C1181" s="12"/>
      <c r="D1181" s="12"/>
      <c r="E1181" s="12"/>
      <c r="F1181" s="12"/>
      <c r="G1181" s="12"/>
      <c r="H1181" s="12"/>
    </row>
    <row r="1182" spans="2:8" ht="12.75">
      <c r="B1182" s="12"/>
      <c r="C1182" s="12"/>
      <c r="D1182" s="12"/>
      <c r="E1182" s="12"/>
      <c r="F1182" s="12"/>
      <c r="G1182" s="12"/>
      <c r="H1182" s="12"/>
    </row>
    <row r="1183" spans="2:8" ht="12.75">
      <c r="B1183" s="12"/>
      <c r="C1183" s="12"/>
      <c r="D1183" s="12"/>
      <c r="E1183" s="12"/>
      <c r="F1183" s="12"/>
      <c r="G1183" s="12"/>
      <c r="H1183" s="12"/>
    </row>
    <row r="1184" spans="2:8" ht="12.75">
      <c r="B1184" s="12"/>
      <c r="C1184" s="12"/>
      <c r="D1184" s="12"/>
      <c r="E1184" s="12"/>
      <c r="F1184" s="12"/>
      <c r="G1184" s="12"/>
      <c r="H1184" s="12"/>
    </row>
    <row r="1185" spans="2:8" ht="12.75">
      <c r="B1185" s="12"/>
      <c r="C1185" s="12"/>
      <c r="D1185" s="12"/>
      <c r="E1185" s="12"/>
      <c r="F1185" s="12"/>
      <c r="G1185" s="12"/>
      <c r="H1185" s="12"/>
    </row>
    <row r="1186" spans="2:8" ht="12.75">
      <c r="B1186" s="12"/>
      <c r="C1186" s="12"/>
      <c r="D1186" s="12"/>
      <c r="E1186" s="12"/>
      <c r="F1186" s="12"/>
      <c r="G1186" s="12"/>
      <c r="H1186" s="12"/>
    </row>
    <row r="1187" spans="2:8" ht="12.75">
      <c r="B1187" s="12"/>
      <c r="C1187" s="12"/>
      <c r="D1187" s="12"/>
      <c r="E1187" s="12"/>
      <c r="F1187" s="12"/>
      <c r="G1187" s="12"/>
      <c r="H1187" s="12"/>
    </row>
    <row r="1188" spans="2:8" ht="12.75">
      <c r="B1188" s="12"/>
      <c r="C1188" s="12"/>
      <c r="D1188" s="12"/>
      <c r="E1188" s="12"/>
      <c r="F1188" s="12"/>
      <c r="G1188" s="12"/>
      <c r="H1188" s="12"/>
    </row>
    <row r="1189" spans="2:8" ht="12.75">
      <c r="B1189" s="12"/>
      <c r="C1189" s="12"/>
      <c r="D1189" s="12"/>
      <c r="E1189" s="12"/>
      <c r="F1189" s="12"/>
      <c r="G1189" s="12"/>
      <c r="H1189" s="12"/>
    </row>
    <row r="1190" spans="2:8" ht="12.75">
      <c r="B1190" s="12"/>
      <c r="C1190" s="12"/>
      <c r="D1190" s="12"/>
      <c r="E1190" s="12"/>
      <c r="F1190" s="12"/>
      <c r="G1190" s="12"/>
      <c r="H1190" s="12"/>
    </row>
    <row r="1191" spans="2:8" ht="12.75">
      <c r="B1191" s="12"/>
      <c r="C1191" s="12"/>
      <c r="D1191" s="12"/>
      <c r="E1191" s="12"/>
      <c r="F1191" s="12"/>
      <c r="G1191" s="12"/>
      <c r="H1191" s="12"/>
    </row>
    <row r="1192" spans="2:8" ht="12.75">
      <c r="B1192" s="12"/>
      <c r="C1192" s="12"/>
      <c r="D1192" s="12"/>
      <c r="E1192" s="12"/>
      <c r="F1192" s="12"/>
      <c r="G1192" s="12"/>
      <c r="H1192" s="12"/>
    </row>
    <row r="1193" spans="2:8" ht="12.75">
      <c r="B1193" s="12"/>
      <c r="C1193" s="12"/>
      <c r="D1193" s="12"/>
      <c r="E1193" s="12"/>
      <c r="F1193" s="12"/>
      <c r="G1193" s="12"/>
      <c r="H1193" s="12"/>
    </row>
    <row r="1194" spans="2:8" ht="12.75">
      <c r="B1194" s="12"/>
      <c r="C1194" s="12"/>
      <c r="D1194" s="12"/>
      <c r="E1194" s="12"/>
      <c r="F1194" s="12"/>
      <c r="G1194" s="12"/>
      <c r="H1194" s="12"/>
    </row>
    <row r="1195" spans="2:8" ht="12.75">
      <c r="B1195" s="12"/>
      <c r="C1195" s="12"/>
      <c r="D1195" s="12"/>
      <c r="E1195" s="12"/>
      <c r="F1195" s="12"/>
      <c r="G1195" s="12"/>
      <c r="H1195" s="12"/>
    </row>
    <row r="1196" spans="2:8" ht="12.75">
      <c r="B1196" s="12"/>
      <c r="C1196" s="12"/>
      <c r="D1196" s="12"/>
      <c r="E1196" s="12"/>
      <c r="F1196" s="12"/>
      <c r="G1196" s="12"/>
      <c r="H1196" s="12"/>
    </row>
    <row r="1197" spans="2:8" ht="12.75">
      <c r="B1197" s="12"/>
      <c r="C1197" s="12"/>
      <c r="D1197" s="12"/>
      <c r="E1197" s="12"/>
      <c r="F1197" s="12"/>
      <c r="G1197" s="12"/>
      <c r="H1197" s="12"/>
    </row>
    <row r="1198" spans="2:8" ht="12.75">
      <c r="B1198" s="12"/>
      <c r="C1198" s="12"/>
      <c r="D1198" s="12"/>
      <c r="E1198" s="12"/>
      <c r="F1198" s="12"/>
      <c r="G1198" s="12"/>
      <c r="H1198" s="12"/>
    </row>
    <row r="1199" spans="2:8" ht="12.75">
      <c r="B1199" s="12"/>
      <c r="C1199" s="12"/>
      <c r="D1199" s="12"/>
      <c r="E1199" s="12"/>
      <c r="F1199" s="12"/>
      <c r="G1199" s="12"/>
      <c r="H1199" s="12"/>
    </row>
    <row r="1200" spans="2:8" ht="12.75">
      <c r="B1200" s="12"/>
      <c r="C1200" s="12"/>
      <c r="D1200" s="12"/>
      <c r="E1200" s="12"/>
      <c r="F1200" s="12"/>
      <c r="G1200" s="12"/>
      <c r="H1200" s="12"/>
    </row>
    <row r="1201" spans="2:8" ht="12.75">
      <c r="B1201" s="12"/>
      <c r="C1201" s="12"/>
      <c r="D1201" s="12"/>
      <c r="E1201" s="12"/>
      <c r="F1201" s="12"/>
      <c r="G1201" s="12"/>
      <c r="H1201" s="12"/>
    </row>
    <row r="1202" spans="2:8" ht="12.75">
      <c r="B1202" s="12"/>
      <c r="C1202" s="12"/>
      <c r="D1202" s="12"/>
      <c r="E1202" s="12"/>
      <c r="F1202" s="12"/>
      <c r="G1202" s="12"/>
      <c r="H1202" s="12"/>
    </row>
    <row r="1203" spans="2:8" ht="12.75">
      <c r="B1203" s="12"/>
      <c r="C1203" s="12"/>
      <c r="D1203" s="12"/>
      <c r="E1203" s="12"/>
      <c r="F1203" s="12"/>
      <c r="G1203" s="12"/>
      <c r="H1203" s="12"/>
    </row>
    <row r="1204" spans="2:8" ht="12.75">
      <c r="B1204" s="12"/>
      <c r="C1204" s="12"/>
      <c r="D1204" s="12"/>
      <c r="E1204" s="12"/>
      <c r="F1204" s="12"/>
      <c r="G1204" s="12"/>
      <c r="H1204" s="12"/>
    </row>
    <row r="1205" spans="2:8" ht="12.75">
      <c r="B1205" s="12"/>
      <c r="C1205" s="12"/>
      <c r="D1205" s="12"/>
      <c r="E1205" s="12"/>
      <c r="F1205" s="12"/>
      <c r="G1205" s="12"/>
      <c r="H1205" s="12"/>
    </row>
    <row r="1206" spans="2:8" ht="12.75">
      <c r="B1206" s="12"/>
      <c r="C1206" s="12"/>
      <c r="D1206" s="12"/>
      <c r="E1206" s="12"/>
      <c r="F1206" s="12"/>
      <c r="G1206" s="12"/>
      <c r="H1206" s="12"/>
    </row>
    <row r="1207" spans="2:8" ht="12.75">
      <c r="B1207" s="12"/>
      <c r="C1207" s="12"/>
      <c r="D1207" s="12"/>
      <c r="E1207" s="12"/>
      <c r="F1207" s="12"/>
      <c r="G1207" s="12"/>
      <c r="H1207" s="12"/>
    </row>
    <row r="1208" spans="2:8" ht="12.75">
      <c r="B1208" s="12"/>
      <c r="C1208" s="12"/>
      <c r="D1208" s="12"/>
      <c r="E1208" s="12"/>
      <c r="F1208" s="12"/>
      <c r="G1208" s="12"/>
      <c r="H1208" s="12"/>
    </row>
    <row r="1209" spans="2:8" ht="12.75">
      <c r="B1209" s="12"/>
      <c r="C1209" s="12"/>
      <c r="D1209" s="12"/>
      <c r="E1209" s="12"/>
      <c r="F1209" s="12"/>
      <c r="G1209" s="12"/>
      <c r="H1209" s="12"/>
    </row>
    <row r="1210" spans="2:8" ht="12.75">
      <c r="B1210" s="12"/>
      <c r="C1210" s="12"/>
      <c r="D1210" s="12"/>
      <c r="E1210" s="12"/>
      <c r="F1210" s="12"/>
      <c r="G1210" s="12"/>
      <c r="H1210" s="12"/>
    </row>
    <row r="1211" spans="2:8" ht="12.75">
      <c r="B1211" s="12"/>
      <c r="C1211" s="12"/>
      <c r="D1211" s="12"/>
      <c r="E1211" s="12"/>
      <c r="F1211" s="12"/>
      <c r="G1211" s="12"/>
      <c r="H1211" s="12"/>
    </row>
    <row r="1212" spans="2:8" ht="12.75">
      <c r="B1212" s="12"/>
      <c r="C1212" s="12"/>
      <c r="D1212" s="12"/>
      <c r="E1212" s="12"/>
      <c r="F1212" s="12"/>
      <c r="G1212" s="12"/>
      <c r="H1212" s="12"/>
    </row>
    <row r="1213" spans="2:8" ht="12.75">
      <c r="B1213" s="12"/>
      <c r="C1213" s="12"/>
      <c r="D1213" s="12"/>
      <c r="E1213" s="12"/>
      <c r="F1213" s="12"/>
      <c r="G1213" s="12"/>
      <c r="H1213" s="12"/>
    </row>
    <row r="1214" spans="2:8" ht="12.75">
      <c r="B1214" s="12"/>
      <c r="C1214" s="12"/>
      <c r="D1214" s="12"/>
      <c r="E1214" s="12"/>
      <c r="F1214" s="12"/>
      <c r="G1214" s="12"/>
      <c r="H1214" s="12"/>
    </row>
    <row r="1215" spans="2:8" ht="12.75">
      <c r="B1215" s="12"/>
      <c r="C1215" s="12"/>
      <c r="D1215" s="12"/>
      <c r="E1215" s="12"/>
      <c r="F1215" s="12"/>
      <c r="G1215" s="12"/>
      <c r="H1215" s="12"/>
    </row>
    <row r="1216" spans="2:8" ht="12.75">
      <c r="B1216" s="12"/>
      <c r="C1216" s="12"/>
      <c r="D1216" s="12"/>
      <c r="E1216" s="12"/>
      <c r="F1216" s="12"/>
      <c r="G1216" s="12"/>
      <c r="H1216" s="12"/>
    </row>
    <row r="1217" spans="2:8" ht="12.75">
      <c r="B1217" s="12"/>
      <c r="C1217" s="12"/>
      <c r="D1217" s="12"/>
      <c r="E1217" s="12"/>
      <c r="F1217" s="12"/>
      <c r="G1217" s="12"/>
      <c r="H1217" s="12"/>
    </row>
    <row r="1218" spans="2:8" ht="12.75">
      <c r="B1218" s="12"/>
      <c r="C1218" s="12"/>
      <c r="D1218" s="12"/>
      <c r="E1218" s="12"/>
      <c r="F1218" s="12"/>
      <c r="G1218" s="12"/>
      <c r="H1218" s="12"/>
    </row>
    <row r="1219" spans="2:8" ht="12.75">
      <c r="B1219" s="12"/>
      <c r="C1219" s="12"/>
      <c r="D1219" s="12"/>
      <c r="E1219" s="12"/>
      <c r="F1219" s="12"/>
      <c r="G1219" s="12"/>
      <c r="H1219" s="12"/>
    </row>
    <row r="1220" spans="2:8" ht="12.75">
      <c r="B1220" s="12"/>
      <c r="C1220" s="12"/>
      <c r="D1220" s="12"/>
      <c r="E1220" s="12"/>
      <c r="F1220" s="12"/>
      <c r="G1220" s="12"/>
      <c r="H1220" s="12"/>
    </row>
    <row r="1221" spans="2:8" ht="12.75">
      <c r="B1221" s="12"/>
      <c r="C1221" s="12"/>
      <c r="D1221" s="12"/>
      <c r="E1221" s="12"/>
      <c r="F1221" s="12"/>
      <c r="G1221" s="12"/>
      <c r="H1221" s="12"/>
    </row>
    <row r="1222" spans="2:8" ht="12.75">
      <c r="B1222" s="12"/>
      <c r="C1222" s="12"/>
      <c r="D1222" s="12"/>
      <c r="E1222" s="12"/>
      <c r="F1222" s="12"/>
      <c r="G1222" s="12"/>
      <c r="H1222" s="12"/>
    </row>
    <row r="1223" spans="2:8" ht="12.75">
      <c r="B1223" s="12"/>
      <c r="C1223" s="12"/>
      <c r="D1223" s="12"/>
      <c r="E1223" s="12"/>
      <c r="F1223" s="12"/>
      <c r="G1223" s="12"/>
      <c r="H1223" s="12"/>
    </row>
    <row r="1224" spans="2:8" ht="12.75">
      <c r="B1224" s="12"/>
      <c r="C1224" s="12"/>
      <c r="D1224" s="12"/>
      <c r="E1224" s="12"/>
      <c r="F1224" s="12"/>
      <c r="G1224" s="12"/>
      <c r="H1224" s="12"/>
    </row>
    <row r="1225" spans="2:8" ht="12.75">
      <c r="B1225" s="12"/>
      <c r="C1225" s="12"/>
      <c r="D1225" s="12"/>
      <c r="E1225" s="12"/>
      <c r="F1225" s="12"/>
      <c r="G1225" s="12"/>
      <c r="H1225" s="12"/>
    </row>
    <row r="1226" spans="2:8" ht="12.75">
      <c r="B1226" s="12"/>
      <c r="C1226" s="12"/>
      <c r="D1226" s="12"/>
      <c r="E1226" s="12"/>
      <c r="F1226" s="12"/>
      <c r="G1226" s="12"/>
      <c r="H1226" s="12"/>
    </row>
    <row r="1227" spans="2:8" ht="12.75">
      <c r="B1227" s="12"/>
      <c r="C1227" s="12"/>
      <c r="D1227" s="12"/>
      <c r="E1227" s="12"/>
      <c r="F1227" s="12"/>
      <c r="G1227" s="12"/>
      <c r="H1227" s="12"/>
    </row>
    <row r="1228" spans="2:8" ht="12.75">
      <c r="B1228" s="12"/>
      <c r="C1228" s="12"/>
      <c r="D1228" s="12"/>
      <c r="E1228" s="12"/>
      <c r="F1228" s="12"/>
      <c r="G1228" s="12"/>
      <c r="H1228" s="12"/>
    </row>
    <row r="1229" spans="2:8" ht="12.75">
      <c r="B1229" s="12"/>
      <c r="C1229" s="12"/>
      <c r="D1229" s="12"/>
      <c r="E1229" s="12"/>
      <c r="F1229" s="12"/>
      <c r="G1229" s="12"/>
      <c r="H1229" s="12"/>
    </row>
    <row r="1230" spans="2:8" ht="12.75">
      <c r="B1230" s="12"/>
      <c r="C1230" s="12"/>
      <c r="D1230" s="12"/>
      <c r="E1230" s="12"/>
      <c r="F1230" s="12"/>
      <c r="G1230" s="12"/>
      <c r="H1230" s="12"/>
    </row>
    <row r="1231" spans="2:8" ht="12.75">
      <c r="B1231" s="12"/>
      <c r="C1231" s="12"/>
      <c r="D1231" s="12"/>
      <c r="E1231" s="12"/>
      <c r="F1231" s="12"/>
      <c r="G1231" s="12"/>
      <c r="H1231" s="12"/>
    </row>
    <row r="1232" spans="2:8" ht="12.75">
      <c r="B1232" s="12"/>
      <c r="C1232" s="12"/>
      <c r="D1232" s="12"/>
      <c r="E1232" s="12"/>
      <c r="F1232" s="12"/>
      <c r="G1232" s="12"/>
      <c r="H1232" s="12"/>
    </row>
    <row r="1233" spans="2:8" ht="12.75">
      <c r="B1233" s="12"/>
      <c r="C1233" s="12"/>
      <c r="D1233" s="12"/>
      <c r="E1233" s="12"/>
      <c r="F1233" s="12"/>
      <c r="G1233" s="12"/>
      <c r="H1233" s="12"/>
    </row>
    <row r="1234" spans="2:8" ht="12.75">
      <c r="B1234" s="12"/>
      <c r="C1234" s="12"/>
      <c r="D1234" s="12"/>
      <c r="E1234" s="12"/>
      <c r="F1234" s="12"/>
      <c r="G1234" s="12"/>
      <c r="H1234" s="12"/>
    </row>
    <row r="1235" spans="2:8" ht="12.75">
      <c r="B1235" s="12"/>
      <c r="C1235" s="12"/>
      <c r="D1235" s="12"/>
      <c r="E1235" s="12"/>
      <c r="F1235" s="12"/>
      <c r="G1235" s="12"/>
      <c r="H1235" s="12"/>
    </row>
    <row r="1236" spans="2:8" ht="12.75">
      <c r="B1236" s="12"/>
      <c r="C1236" s="12"/>
      <c r="D1236" s="12"/>
      <c r="E1236" s="12"/>
      <c r="F1236" s="12"/>
      <c r="G1236" s="12"/>
      <c r="H1236" s="12"/>
    </row>
    <row r="1237" spans="2:8" ht="12.75">
      <c r="B1237" s="12"/>
      <c r="C1237" s="12"/>
      <c r="D1237" s="12"/>
      <c r="E1237" s="12"/>
      <c r="F1237" s="12"/>
      <c r="G1237" s="12"/>
      <c r="H1237" s="12"/>
    </row>
    <row r="1238" spans="2:8" ht="12.75">
      <c r="B1238" s="12"/>
      <c r="C1238" s="12"/>
      <c r="D1238" s="12"/>
      <c r="E1238" s="12"/>
      <c r="F1238" s="12"/>
      <c r="G1238" s="12"/>
      <c r="H1238" s="12"/>
    </row>
    <row r="1239" spans="2:8" ht="12.75">
      <c r="B1239" s="12"/>
      <c r="C1239" s="12"/>
      <c r="D1239" s="12"/>
      <c r="E1239" s="12"/>
      <c r="F1239" s="12"/>
      <c r="G1239" s="12"/>
      <c r="H1239" s="12"/>
    </row>
  </sheetData>
  <sheetProtection/>
  <mergeCells count="5">
    <mergeCell ref="D4:H4"/>
    <mergeCell ref="F1:H1"/>
    <mergeCell ref="B12:G12"/>
    <mergeCell ref="B14:H15"/>
    <mergeCell ref="L6:M6"/>
  </mergeCells>
  <dataValidations count="1">
    <dataValidation operator="lessThanOrEqual" allowBlank="1" prompt="No es necesario incluir el número de cheque, se incluye automáticamente a a poliza" error="Texto demasiado largo." sqref="B14:H15"/>
  </dataValidations>
  <printOptions horizontalCentered="1"/>
  <pageMargins left="0.2362204724409449" right="0.2362204724409449" top="0.35433070866141736" bottom="0.4724409448818898" header="0.35433070866141736" footer="0"/>
  <pageSetup fitToHeight="6" fitToWidth="1" horizontalDpi="600" verticalDpi="600" orientation="portrait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AH118"/>
  <sheetViews>
    <sheetView zoomScaleSheetLayoutView="85" zoomScalePageLayoutView="0" workbookViewId="0" topLeftCell="A2">
      <selection activeCell="F2" sqref="F2:H2"/>
    </sheetView>
  </sheetViews>
  <sheetFormatPr defaultColWidth="11.421875" defaultRowHeight="12.75"/>
  <cols>
    <col min="1" max="1" width="7.140625" style="0" customWidth="1"/>
    <col min="2" max="2" width="6.7109375" style="0" customWidth="1"/>
    <col min="3" max="3" width="6.57421875" style="0" customWidth="1"/>
    <col min="4" max="4" width="6.00390625" style="0" customWidth="1"/>
    <col min="5" max="5" width="32.8515625" style="0" customWidth="1"/>
    <col min="6" max="6" width="7.8515625" style="8" customWidth="1"/>
    <col min="7" max="7" width="14.7109375" style="8" customWidth="1"/>
    <col min="8" max="8" width="15.140625" style="0" customWidth="1"/>
  </cols>
  <sheetData>
    <row r="1" spans="1:34" ht="5.25" customHeight="1" hidden="1">
      <c r="A1" s="47"/>
      <c r="B1" s="47"/>
      <c r="C1" s="48"/>
      <c r="D1" s="48"/>
      <c r="E1" s="48"/>
      <c r="F1" s="49"/>
      <c r="G1" s="49"/>
      <c r="H1" s="48"/>
      <c r="I1" s="9"/>
      <c r="J1" s="9"/>
      <c r="K1" s="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38.25" customHeight="1">
      <c r="A2" s="1"/>
      <c r="B2" s="1"/>
      <c r="C2" s="1"/>
      <c r="D2" s="1"/>
      <c r="E2" s="1"/>
      <c r="F2" s="223">
        <f>IF(cta=2,Menu!D9,"")</f>
      </c>
      <c r="G2" s="223"/>
      <c r="H2" s="223"/>
      <c r="I2" s="9"/>
      <c r="J2" s="9"/>
      <c r="K2" s="9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1.25" customHeight="1">
      <c r="A3" s="1"/>
      <c r="B3" s="1"/>
      <c r="C3" s="1"/>
      <c r="D3" s="1"/>
      <c r="E3" s="1"/>
      <c r="F3" s="40"/>
      <c r="G3" s="40"/>
      <c r="H3" s="40"/>
      <c r="I3" s="9"/>
      <c r="J3" s="9"/>
      <c r="K3" s="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33" customHeight="1">
      <c r="A4" s="226">
        <f>IF(cta=2,Menu!F11,"")</f>
      </c>
      <c r="B4" s="226"/>
      <c r="C4" s="226"/>
      <c r="D4" s="226"/>
      <c r="E4" s="226"/>
      <c r="F4" s="226"/>
      <c r="G4" s="226"/>
      <c r="H4" s="23">
        <f>IF(cta=2,Menu!F17,"")</f>
      </c>
      <c r="I4" s="9"/>
      <c r="J4" s="9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4.25">
      <c r="A5" s="2"/>
      <c r="B5" s="2"/>
      <c r="C5" s="2"/>
      <c r="D5" s="2"/>
      <c r="E5" s="2"/>
      <c r="F5" s="38"/>
      <c r="G5" s="38"/>
      <c r="H5" s="2"/>
      <c r="I5" s="9"/>
      <c r="J5" s="9"/>
      <c r="K5" s="9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4.25">
      <c r="A6" s="2"/>
      <c r="B6" s="2"/>
      <c r="C6" s="39"/>
      <c r="D6" s="41">
        <f>IF(cta=2,CANTIDADENLETRA(H4),"")</f>
      </c>
      <c r="E6" s="41"/>
      <c r="F6" s="41"/>
      <c r="G6" s="41"/>
      <c r="H6" s="41"/>
      <c r="I6" s="9"/>
      <c r="J6" s="9"/>
      <c r="K6" s="9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5">
      <c r="A7" s="3"/>
      <c r="B7" s="3"/>
      <c r="C7" s="3"/>
      <c r="D7" s="3"/>
      <c r="E7" s="3"/>
      <c r="F7" s="3"/>
      <c r="G7" s="3"/>
      <c r="H7" s="3"/>
      <c r="I7" s="9"/>
      <c r="J7" s="9"/>
      <c r="K7" s="9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69.75" customHeight="1">
      <c r="A8" s="3"/>
      <c r="B8" s="3"/>
      <c r="C8" s="3"/>
      <c r="D8" s="3"/>
      <c r="E8" s="3"/>
      <c r="F8" s="3"/>
      <c r="G8" s="3"/>
      <c r="H8" s="3"/>
      <c r="I8" s="9"/>
      <c r="J8" s="9"/>
      <c r="K8" s="9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37.5" customHeight="1">
      <c r="A9" s="17"/>
      <c r="B9" s="3"/>
      <c r="C9" s="6"/>
      <c r="D9" s="6"/>
      <c r="E9" s="1"/>
      <c r="F9" s="1"/>
      <c r="G9" s="1"/>
      <c r="H9" s="14"/>
      <c r="I9" s="28"/>
      <c r="J9" s="9"/>
      <c r="K9" s="9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9.5" customHeight="1">
      <c r="A10" s="224">
        <f>IF(cta=2,Menu!F13,"")</f>
      </c>
      <c r="B10" s="224"/>
      <c r="C10" s="224"/>
      <c r="D10" s="224"/>
      <c r="E10" s="224"/>
      <c r="F10" s="224"/>
      <c r="G10" s="224"/>
      <c r="H10" s="224"/>
      <c r="I10" s="37"/>
      <c r="J10" s="9"/>
      <c r="K10" s="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8" customHeight="1">
      <c r="A11" s="225"/>
      <c r="B11" s="225"/>
      <c r="C11" s="225"/>
      <c r="D11" s="225"/>
      <c r="E11" s="225"/>
      <c r="F11" s="225"/>
      <c r="G11" s="225"/>
      <c r="H11" s="225"/>
      <c r="I11" s="37"/>
      <c r="J11" s="9"/>
      <c r="K11" s="9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5">
      <c r="A12" s="3"/>
      <c r="B12" s="3"/>
      <c r="C12" s="3"/>
      <c r="D12" s="3"/>
      <c r="E12" s="3"/>
      <c r="F12" s="1"/>
      <c r="G12" s="1"/>
      <c r="H12" s="1"/>
      <c r="I12" s="37"/>
      <c r="J12" s="9"/>
      <c r="K12" s="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8">
      <c r="A13" s="16"/>
      <c r="B13" s="222"/>
      <c r="C13" s="222"/>
      <c r="D13" s="222"/>
      <c r="E13" s="222"/>
      <c r="F13" s="226"/>
      <c r="G13" s="226"/>
      <c r="H13" s="5"/>
      <c r="I13" s="37"/>
      <c r="J13" s="9"/>
      <c r="K13" s="9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8">
      <c r="A14" s="18"/>
      <c r="B14" s="18"/>
      <c r="C14" s="18"/>
      <c r="D14" s="18"/>
      <c r="E14" s="19"/>
      <c r="F14" s="24"/>
      <c r="G14" s="24"/>
      <c r="H14" s="50"/>
      <c r="I14" s="37"/>
      <c r="J14" s="9"/>
      <c r="K14" s="9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5">
      <c r="A15" s="51">
        <f>IF(cta=2,IF(Menu!B24&lt;&gt;"",Menu!B24,""),"")</f>
      </c>
      <c r="B15" s="51">
        <f>IF(cta=2,IF(Menu!C24&lt;&gt;"",Menu!C24,""),"")</f>
      </c>
      <c r="C15" s="51">
        <f>IF(cta=2,IF(Menu!D24&lt;&gt;"",Menu!D24,""),"")</f>
      </c>
      <c r="D15" s="25">
        <f>IF(cta=2,IF(Menu!E24&lt;&gt;"",Menu!E24,""),"")</f>
      </c>
      <c r="E15" s="21"/>
      <c r="F15" s="1"/>
      <c r="G15" s="98">
        <f>IF(cta=2,IF(Menu!H24&lt;&gt;"",Menu!H24,""),"")</f>
      </c>
      <c r="H15" s="98">
        <f>IF(cta=2,IF(Menu!H24&lt;&gt;"","",IF(Menu!I24&lt;&gt;"",Menu!I24,"")),"")</f>
      </c>
      <c r="I15" s="20"/>
      <c r="J15" s="1"/>
      <c r="K15" s="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5">
      <c r="A16" s="51">
        <f>IF(cta=2,IF(Menu!B25&lt;&gt;"",Menu!B25,""),"")</f>
      </c>
      <c r="B16" s="51">
        <f>IF(cta=2,IF(Menu!C25&lt;&gt;"",Menu!C25,""),"")</f>
      </c>
      <c r="C16" s="51">
        <f>IF(cta=2,IF(Menu!D25&lt;&gt;"",Menu!D25,""),"")</f>
      </c>
      <c r="D16" s="25">
        <f>IF(cta=2,IF(Menu!E25&lt;&gt;"",Menu!E25,""),"")</f>
      </c>
      <c r="E16" s="19"/>
      <c r="F16" s="22"/>
      <c r="G16" s="98">
        <f>IF(cta=2,IF(Menu!H25&lt;&gt;"",Menu!H25,""),"")</f>
      </c>
      <c r="H16" s="98">
        <f>IF(cta=2,IF(Menu!H25&lt;&gt;"","",IF(Menu!I25&lt;&gt;"",Menu!I25,"")),"")</f>
      </c>
      <c r="I16" s="20"/>
      <c r="J16" s="1"/>
      <c r="K16" s="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5">
      <c r="A17" s="51">
        <f>IF(cta=2,IF(Menu!B26&lt;&gt;"",Menu!B26,""),"")</f>
      </c>
      <c r="B17" s="51">
        <f>IF(cta=2,IF(Menu!C26&lt;&gt;"",Menu!C26,""),"")</f>
      </c>
      <c r="C17" s="51">
        <f>IF(cta=2,IF(Menu!D26&lt;&gt;"",Menu!D26,""),"")</f>
      </c>
      <c r="D17" s="25">
        <f>IF(cta=2,IF(Menu!E26&lt;&gt;"",Menu!E26,""),"")</f>
      </c>
      <c r="E17" s="19"/>
      <c r="F17" s="1"/>
      <c r="G17" s="98">
        <f>IF(cta=2,IF(Menu!H26&lt;&gt;"",Menu!H26,""),"")</f>
      </c>
      <c r="H17" s="98">
        <f>IF(cta=2,IF(Menu!H26&lt;&gt;"","",IF(Menu!I26&lt;&gt;"",Menu!I26,"")),"")</f>
      </c>
      <c r="I17" s="20"/>
      <c r="J17" s="1"/>
      <c r="K17" s="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5">
      <c r="A18" s="51">
        <f>IF(cta=2,IF(Menu!B27&lt;&gt;"",Menu!B27,""),"")</f>
      </c>
      <c r="B18" s="51">
        <f>IF(cta=2,IF(Menu!C27&lt;&gt;"",Menu!C27,""),"")</f>
      </c>
      <c r="C18" s="51">
        <f>IF(cta=2,IF(Menu!D27&lt;&gt;"",Menu!D27,""),"")</f>
      </c>
      <c r="D18" s="25">
        <f>IF(cta=2,IF(Menu!E27&lt;&gt;"",Menu!E27,""),"")</f>
      </c>
      <c r="E18" s="1"/>
      <c r="F18" s="1"/>
      <c r="G18" s="98">
        <f>IF(cta=2,IF(Menu!H27&lt;&gt;"",Menu!H27,""),"")</f>
      </c>
      <c r="H18" s="98">
        <f>IF(cta=2,IF(Menu!H27&lt;&gt;"","",IF(Menu!I27&lt;&gt;"",Menu!I27,"")),"")</f>
      </c>
      <c r="I18" s="20"/>
      <c r="J18" s="1"/>
      <c r="K18" s="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8.75" customHeight="1">
      <c r="A19" s="51">
        <f>IF(cta=2,IF(Menu!B28&lt;&gt;"",Menu!B28,""),"")</f>
      </c>
      <c r="B19" s="51">
        <f>IF(cta=2,IF(Menu!C28&lt;&gt;"",Menu!C28,""),"")</f>
      </c>
      <c r="C19" s="51">
        <f>IF(cta=2,IF(Menu!D28&lt;&gt;"",Menu!D28,""),"")</f>
      </c>
      <c r="D19" s="25">
        <f>IF(cta=2,IF(Menu!E28&lt;&gt;"",Menu!E28,""),"")</f>
      </c>
      <c r="E19" s="21"/>
      <c r="F19" s="21"/>
      <c r="G19" s="98">
        <f>IF(cta=2,IF(Menu!H28&lt;&gt;"",Menu!H28,""),"")</f>
      </c>
      <c r="H19" s="98">
        <f>IF(cta=2,IF(Menu!H28&lt;&gt;"","",IF(Menu!I28&lt;&gt;"",Menu!I28,"")),"")</f>
      </c>
      <c r="I19" s="25"/>
      <c r="J19" s="1"/>
      <c r="K19" s="1"/>
      <c r="L19" s="7"/>
      <c r="M19" s="1"/>
      <c r="N19" s="1"/>
      <c r="O19" s="1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4.25">
      <c r="A20" s="51">
        <f>IF(cta=2,IF(Menu!B29&lt;&gt;"",Menu!B29,""),"")</f>
      </c>
      <c r="B20" s="51">
        <f>IF(cta=2,IF(Menu!C29&lt;&gt;"",Menu!C29,""),"")</f>
      </c>
      <c r="C20" s="51">
        <f>IF(cta=2,IF(Menu!D29&lt;&gt;"",Menu!D29,""),"")</f>
      </c>
      <c r="D20" s="25">
        <f>IF(cta=2,IF(Menu!E29&lt;&gt;"",Menu!E29,""),"")</f>
      </c>
      <c r="E20" s="26"/>
      <c r="F20" s="45"/>
      <c r="G20" s="98">
        <f>IF(cta=2,IF(Menu!H29&lt;&gt;"",Menu!H29,""),"")</f>
      </c>
      <c r="H20" s="98">
        <f>IF(cta=2,IF(Menu!H29&lt;&gt;"","",IF(Menu!I29&lt;&gt;"",Menu!I29,"")),"")</f>
      </c>
      <c r="I20" s="25"/>
      <c r="J20" s="1"/>
      <c r="K20" s="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2.75">
      <c r="A21" s="51">
        <f>IF(cta=2,IF(Menu!B30&lt;&gt;"",Menu!B30,""),"")</f>
      </c>
      <c r="B21" s="51">
        <f>IF(cta=2,IF(Menu!C30&lt;&gt;"",Menu!C30,""),"")</f>
      </c>
      <c r="C21" s="51">
        <f>IF(cta=2,IF(Menu!D30&lt;&gt;"",Menu!D30,""),"")</f>
      </c>
      <c r="D21" s="25">
        <f>IF(cta=2,IF(Menu!E30&lt;&gt;"",Menu!E30,""),"")</f>
      </c>
      <c r="E21" s="25"/>
      <c r="F21" s="1"/>
      <c r="G21" s="98">
        <f>IF(cta=2,IF(Menu!H30&lt;&gt;"",Menu!H30,""),"")</f>
      </c>
      <c r="H21" s="98">
        <f>IF(cta=2,IF(Menu!H30&lt;&gt;"","",IF(Menu!I30&lt;&gt;"",Menu!I30,"")),"")</f>
      </c>
      <c r="I21" s="25"/>
      <c r="J21" s="1"/>
      <c r="K21" s="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4.25">
      <c r="A22" s="51">
        <f>IF(cta=2,IF(Menu!B31&lt;&gt;"",Menu!B31,""),"")</f>
      </c>
      <c r="B22" s="51">
        <f>IF(cta=2,IF(Menu!C31&lt;&gt;"",Menu!C31,""),"")</f>
      </c>
      <c r="C22" s="51">
        <f>IF(cta=2,IF(Menu!D31&lt;&gt;"",Menu!D31,""),"")</f>
      </c>
      <c r="D22" s="25">
        <f>IF(cta=2,IF(Menu!E31&lt;&gt;"",Menu!E31,""),"")</f>
      </c>
      <c r="E22" s="21"/>
      <c r="F22" s="1"/>
      <c r="G22" s="98">
        <f>IF(cta=2,IF(Menu!H31&lt;&gt;"",Menu!H31,""),"")</f>
      </c>
      <c r="H22" s="98">
        <f>IF(cta=2,IF(Menu!H31&lt;&gt;"","",IF(Menu!I31&lt;&gt;"",Menu!I31,"")),"")</f>
      </c>
      <c r="I22" s="25"/>
      <c r="J22" s="1"/>
      <c r="K22" s="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4.25">
      <c r="A23" s="51">
        <f>IF(cta=2,IF(Menu!B32&lt;&gt;"",Menu!B32,""),"")</f>
      </c>
      <c r="B23" s="51">
        <f>IF(cta=2,IF(Menu!C32&lt;&gt;"",Menu!C32,""),"")</f>
      </c>
      <c r="C23" s="51">
        <f>IF(cta=2,IF(Menu!D32&lt;&gt;"",Menu!D32,""),"")</f>
      </c>
      <c r="D23" s="25">
        <f>IF(cta=2,IF(Menu!E32&lt;&gt;"",Menu!E32,""),"")</f>
      </c>
      <c r="E23" s="21"/>
      <c r="F23" s="1"/>
      <c r="G23" s="98">
        <f>IF(cta=2,IF(Menu!H32&lt;&gt;"",Menu!H32,""),"")</f>
      </c>
      <c r="H23" s="98">
        <f>IF(cta=2,IF(Menu!H32&lt;&gt;"","",IF(Menu!I32&lt;&gt;"",Menu!I32,"")),"")</f>
      </c>
      <c r="I23" s="25"/>
      <c r="J23" s="1"/>
      <c r="K23" s="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5">
      <c r="A24" s="51">
        <f>IF(cta=2,IF(Menu!B33&lt;&gt;"",Menu!B33,""),"")</f>
      </c>
      <c r="B24" s="51">
        <f>IF(cta=2,IF(Menu!C33&lt;&gt;"",Menu!C33,""),"")</f>
      </c>
      <c r="C24" s="51">
        <f>IF(cta=2,IF(Menu!D33&lt;&gt;"",Menu!D33,""),"")</f>
      </c>
      <c r="D24" s="25">
        <f>IF(cta=2,IF(Menu!E33&lt;&gt;"",Menu!E33,""),"")</f>
      </c>
      <c r="E24" s="29"/>
      <c r="F24" s="1"/>
      <c r="G24" s="98">
        <f>IF(cta=2,IF(Menu!H33&lt;&gt;"",Menu!H33,""),"")</f>
      </c>
      <c r="H24" s="98">
        <f>IF(cta=2,IF(Menu!H33&lt;&gt;"","",IF(Menu!I33&lt;&gt;"",Menu!I33,"")),"")</f>
      </c>
      <c r="I24" s="27"/>
      <c r="J24" s="1"/>
      <c r="K24" s="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5">
      <c r="A25" s="51">
        <f>IF(cta=2,IF(Menu!B34&lt;&gt;"",Menu!B34,""),"")</f>
      </c>
      <c r="B25" s="51">
        <f>IF(cta=2,IF(Menu!C34&lt;&gt;"",Menu!C34,""),"")</f>
      </c>
      <c r="C25" s="51">
        <f>IF(cta=2,IF(Menu!D34&lt;&gt;"",Menu!D34,""),"")</f>
      </c>
      <c r="D25" s="25">
        <f>IF(cta=2,IF(Menu!E34&lt;&gt;"",Menu!E34,""),"")</f>
      </c>
      <c r="E25" s="42"/>
      <c r="F25" s="1"/>
      <c r="G25" s="98">
        <f>IF(cta=2,IF(Menu!H34&lt;&gt;"",Menu!H34,""),"")</f>
      </c>
      <c r="H25" s="98">
        <f>IF(cta=2,IF(Menu!H34&lt;&gt;"","",IF(Menu!I34&lt;&gt;"",Menu!I34,"")),"")</f>
      </c>
      <c r="I25" s="25"/>
      <c r="J25" s="1"/>
      <c r="K25" s="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5">
      <c r="A26" s="51">
        <f>IF(cta=2,IF(Menu!B35&lt;&gt;"",Menu!B35,""),"")</f>
      </c>
      <c r="B26" s="51">
        <f>IF(cta=2,IF(Menu!C35&lt;&gt;"",Menu!C35,""),"")</f>
      </c>
      <c r="C26" s="51">
        <f>IF(cta=2,IF(Menu!D35&lt;&gt;"",Menu!D35,""),"")</f>
      </c>
      <c r="D26" s="25">
        <f>IF(cta=2,IF(Menu!E35&lt;&gt;"",Menu!E35,""),"")</f>
      </c>
      <c r="E26" s="42"/>
      <c r="F26" s="1"/>
      <c r="G26" s="98">
        <f>IF(cta=2,IF(Menu!H35&lt;&gt;"",Menu!H35,""),"")</f>
      </c>
      <c r="H26" s="98">
        <f>IF(cta=2,IF(Menu!H35&lt;&gt;"","",IF(Menu!I35&lt;&gt;"",Menu!I35,"")),"")</f>
      </c>
      <c r="I26" s="25"/>
      <c r="J26" s="1"/>
      <c r="K26" s="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4.25">
      <c r="A27" s="51">
        <f>IF(cta=2,IF(Menu!B36&lt;&gt;"",Menu!B36,""),"")</f>
      </c>
      <c r="B27" s="51">
        <f>IF(cta=2,IF(Menu!C36&lt;&gt;"",Menu!C36,""),"")</f>
      </c>
      <c r="C27" s="51">
        <f>IF(cta=2,IF(Menu!D36&lt;&gt;"",Menu!D36,""),"")</f>
      </c>
      <c r="D27" s="25">
        <f>IF(cta=2,IF(Menu!E36&lt;&gt;"",Menu!E36,""),"")</f>
      </c>
      <c r="E27" s="2"/>
      <c r="F27" s="2"/>
      <c r="G27" s="98">
        <f>IF(cta=2,IF(Menu!H36&lt;&gt;"",Menu!H36,""),"")</f>
      </c>
      <c r="H27" s="98">
        <f>IF(cta=2,IF(Menu!H36&lt;&gt;"","",IF(Menu!I36&lt;&gt;"",Menu!I36,"")),"")</f>
      </c>
      <c r="I27" s="28"/>
      <c r="J27" s="9"/>
      <c r="K27" s="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14.25">
      <c r="A28" s="51">
        <f>IF(cta=2,IF(Menu!B37&lt;&gt;"",Menu!B37,""),"")</f>
      </c>
      <c r="B28" s="51">
        <f>IF(cta=2,IF(Menu!C37&lt;&gt;"",Menu!C37,""),"")</f>
      </c>
      <c r="C28" s="51">
        <f>IF(cta=2,IF(Menu!D37&lt;&gt;"",Menu!D37,""),"")</f>
      </c>
      <c r="D28" s="25">
        <f>IF(cta=2,IF(Menu!E37&lt;&gt;"",Menu!E37,""),"")</f>
      </c>
      <c r="E28" s="2"/>
      <c r="F28" s="2"/>
      <c r="G28" s="98">
        <f>IF(cta=2,IF(Menu!H37&lt;&gt;"",Menu!H37,""),"")</f>
      </c>
      <c r="H28" s="98">
        <f>IF(cta=2,IF(Menu!H37&lt;&gt;"","",IF(Menu!I37&lt;&gt;"",Menu!I37,"")),"")</f>
      </c>
      <c r="I28" s="28"/>
      <c r="J28" s="9"/>
      <c r="K28" s="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12.75">
      <c r="A29" s="51">
        <f>IF(cta=2,IF(Menu!B38&lt;&gt;"",Menu!B38,""),"")</f>
      </c>
      <c r="B29" s="51">
        <f>IF(cta=2,IF(Menu!C38&lt;&gt;"",Menu!C38,""),"")</f>
      </c>
      <c r="C29" s="51">
        <f>IF(cta=2,IF(Menu!D38&lt;&gt;"",Menu!D38,""),"")</f>
      </c>
      <c r="D29" s="25">
        <f>IF(cta=2,IF(Menu!E38&lt;&gt;"",Menu!E38,""),"")</f>
      </c>
      <c r="E29" s="1"/>
      <c r="F29" s="1"/>
      <c r="G29" s="98">
        <f>IF(cta=2,IF(Menu!H38&lt;&gt;"",Menu!H38,""),"")</f>
      </c>
      <c r="H29" s="98">
        <f>IF(cta=2,IF(Menu!H38&lt;&gt;"","",IF(Menu!I38&lt;&gt;"",Menu!I38,"")),"")</f>
      </c>
      <c r="I29" s="28"/>
      <c r="J29" s="9"/>
      <c r="K29" s="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12.75">
      <c r="A30" s="51">
        <f>IF(cta=2,IF(Menu!B39&lt;&gt;"",Menu!B39,""),"")</f>
      </c>
      <c r="B30" s="51">
        <f>IF(cta=2,IF(Menu!C39&lt;&gt;"",Menu!C39,""),"")</f>
      </c>
      <c r="C30" s="51">
        <f>IF(cta=2,IF(Menu!D39&lt;&gt;"",Menu!D39,""),"")</f>
      </c>
      <c r="D30" s="25">
        <f>IF(cta=2,IF(Menu!E39&lt;&gt;"",Menu!E39,""),"")</f>
      </c>
      <c r="G30" s="98">
        <f>IF(cta=2,IF(Menu!H39&lt;&gt;"",Menu!H39,""),"")</f>
      </c>
      <c r="H30" s="98">
        <f>IF(cta=2,IF(Menu!H39&lt;&gt;"","",IF(Menu!I39&lt;&gt;"",Menu!I39,"")),"")</f>
      </c>
      <c r="I30" s="28"/>
      <c r="J30" s="9"/>
      <c r="K30" s="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12.75">
      <c r="A31" s="51">
        <f>IF(cta=2,IF(Menu!B40&lt;&gt;"",Menu!B40,""),"")</f>
      </c>
      <c r="B31" s="51">
        <f>IF(cta=2,IF(Menu!C40&lt;&gt;"",Menu!C40,""),"")</f>
      </c>
      <c r="C31" s="51">
        <f>IF(cta=2,IF(Menu!D40&lt;&gt;"",Menu!D40,""),"")</f>
      </c>
      <c r="D31" s="25">
        <f>IF(cta=2,IF(Menu!E40&lt;&gt;"",Menu!E40,""),"")</f>
      </c>
      <c r="G31" s="98">
        <f>IF(cta=2,IF(Menu!H40&lt;&gt;"",Menu!H40,""),"")</f>
      </c>
      <c r="H31" s="98">
        <f>IF(cta=2,IF(Menu!H40&lt;&gt;"","",IF(Menu!I40&lt;&gt;"",Menu!I40,"")),"")</f>
      </c>
      <c r="I31" s="28"/>
      <c r="J31" s="9"/>
      <c r="K31" s="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12.75">
      <c r="A32" s="51">
        <f>IF(cta=2,IF(Menu!B41&lt;&gt;"",Menu!B41,""),"")</f>
      </c>
      <c r="B32" s="51">
        <f>IF(cta=2,IF(Menu!C41&lt;&gt;"",Menu!C41,""),"")</f>
      </c>
      <c r="C32" s="51">
        <f>IF(cta=2,IF(Menu!D41&lt;&gt;"",Menu!D41,""),"")</f>
      </c>
      <c r="D32" s="25">
        <f>IF(cta=2,IF(Menu!E41&lt;&gt;"",Menu!E41,""),"")</f>
      </c>
      <c r="G32" s="98">
        <f>IF(cta=2,IF(Menu!H41&lt;&gt;"",Menu!H41,""),"")</f>
      </c>
      <c r="H32" s="98">
        <f>IF(cta=2,IF(Menu!H41&lt;&gt;"","",IF(Menu!I41&lt;&gt;"",Menu!I41,"")),"")</f>
      </c>
      <c r="I32" s="28"/>
      <c r="J32" s="9"/>
      <c r="K32" s="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14.25">
      <c r="A33" s="51">
        <f>IF(cta=2,IF(Menu!B42&lt;&gt;"",Menu!B42,""),"")</f>
      </c>
      <c r="B33" s="51">
        <f>IF(cta=2,IF(Menu!C42&lt;&gt;"",Menu!C42,""),"")</f>
      </c>
      <c r="C33" s="51">
        <f>IF(cta=2,IF(Menu!D42&lt;&gt;"",Menu!D42,""),"")</f>
      </c>
      <c r="D33" s="25">
        <f>IF(cta=2,IF(Menu!E42&lt;&gt;"",Menu!E42,""),"")</f>
      </c>
      <c r="E33" s="23"/>
      <c r="F33" s="23"/>
      <c r="G33" s="98">
        <f>IF(cta=2,IF(Menu!H42&lt;&gt;"",Menu!H42,""),"")</f>
      </c>
      <c r="H33" s="98">
        <f>IF(cta=2,IF(Menu!H42&lt;&gt;"","",IF(Menu!I42&lt;&gt;"",Menu!I42,"")),"")</f>
      </c>
      <c r="I33" s="28"/>
      <c r="J33" s="9"/>
      <c r="K33" s="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4.25">
      <c r="A34" s="51">
        <f>IF(cta=2,IF(Menu!B43&lt;&gt;"",Menu!B43,""),"")</f>
      </c>
      <c r="B34" s="51">
        <f>IF(cta=2,IF(Menu!C43&lt;&gt;"",Menu!C43,""),"")</f>
      </c>
      <c r="C34" s="51">
        <f>IF(cta=2,IF(Menu!D43&lt;&gt;"",Menu!D43,""),"")</f>
      </c>
      <c r="D34" s="25">
        <f>IF(cta=2,IF(Menu!E43&lt;&gt;"",Menu!E43,""),"")</f>
      </c>
      <c r="E34" s="19"/>
      <c r="F34" s="23"/>
      <c r="G34" s="98">
        <f>IF(cta=2,IF(Menu!H43&lt;&gt;"",Menu!H43,""),"")</f>
      </c>
      <c r="H34" s="98">
        <f>IF(cta=2,IF(Menu!H43&lt;&gt;"","",IF(Menu!I43&lt;&gt;"",Menu!I43,"")),"")</f>
      </c>
      <c r="I34" s="28"/>
      <c r="J34" s="9"/>
      <c r="K34" s="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14.25">
      <c r="A35" s="2"/>
      <c r="B35" s="2"/>
      <c r="C35" s="2"/>
      <c r="D35" s="2"/>
      <c r="E35" s="52"/>
      <c r="F35" s="1"/>
      <c r="G35" s="98"/>
      <c r="H35" s="98"/>
      <c r="I35" s="28"/>
      <c r="J35" s="9"/>
      <c r="K35" s="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14.25">
      <c r="A36" s="2"/>
      <c r="B36" s="2"/>
      <c r="C36" s="2"/>
      <c r="D36" s="2"/>
      <c r="E36" s="2"/>
      <c r="F36" s="1"/>
      <c r="G36" s="98"/>
      <c r="H36" s="98"/>
      <c r="I36" s="28"/>
      <c r="J36" s="9"/>
      <c r="K36" s="9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14.25">
      <c r="A37" s="2"/>
      <c r="B37" s="2"/>
      <c r="C37" s="2"/>
      <c r="D37" s="2"/>
      <c r="E37" s="2"/>
      <c r="F37" s="1"/>
      <c r="G37" s="98"/>
      <c r="H37" s="98"/>
      <c r="I37" s="28"/>
      <c r="J37" s="9"/>
      <c r="K37" s="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14.25">
      <c r="A38" s="2"/>
      <c r="B38" s="2"/>
      <c r="C38" s="2"/>
      <c r="D38" s="2"/>
      <c r="E38" s="2"/>
      <c r="F38" s="1"/>
      <c r="G38" s="98"/>
      <c r="H38" s="98"/>
      <c r="I38" s="28"/>
      <c r="J38" s="9"/>
      <c r="K38" s="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14.25">
      <c r="A39" s="2"/>
      <c r="B39" s="2"/>
      <c r="C39" s="2"/>
      <c r="D39" s="2"/>
      <c r="E39" s="2"/>
      <c r="F39" s="1"/>
      <c r="G39" s="98"/>
      <c r="H39" s="98"/>
      <c r="I39" s="28"/>
      <c r="J39" s="9"/>
      <c r="K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5" customHeight="1">
      <c r="A40" s="2"/>
      <c r="B40" s="2"/>
      <c r="C40" s="2"/>
      <c r="D40" s="2"/>
      <c r="E40" s="2"/>
      <c r="F40" s="1"/>
      <c r="G40" s="23">
        <f>IF(cta=2,SUM(G15:G38),"")</f>
      </c>
      <c r="H40" s="23">
        <f>IF(cta=2,SUM(H15:H38),"")</f>
      </c>
      <c r="I40" s="28"/>
      <c r="J40" s="9"/>
      <c r="K40" s="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5.75" customHeight="1">
      <c r="A41" s="1"/>
      <c r="B41" s="1"/>
      <c r="C41" s="1"/>
      <c r="D41" s="1"/>
      <c r="E41" s="1"/>
      <c r="F41" s="1"/>
      <c r="G41" s="1"/>
      <c r="H41" s="1"/>
      <c r="I41" s="28"/>
      <c r="J41" s="9"/>
      <c r="K41" s="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12.75">
      <c r="A42" s="1"/>
      <c r="B42" s="1"/>
      <c r="C42" s="1"/>
      <c r="D42" s="1"/>
      <c r="E42" s="1"/>
      <c r="F42" s="1"/>
      <c r="G42" s="1"/>
      <c r="H42" s="1"/>
      <c r="I42" s="28"/>
      <c r="J42" s="9"/>
      <c r="K42" s="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14.25">
      <c r="A43" s="2"/>
      <c r="B43" s="2"/>
      <c r="C43" s="2"/>
      <c r="D43" s="2"/>
      <c r="E43" s="2"/>
      <c r="F43" s="2"/>
      <c r="G43" s="2"/>
      <c r="H43" s="2"/>
      <c r="I43" s="28"/>
      <c r="J43" s="9"/>
      <c r="K43" s="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12.75">
      <c r="A44" s="1"/>
      <c r="B44" s="1"/>
      <c r="C44" s="1"/>
      <c r="D44" s="1"/>
      <c r="E44" s="1"/>
      <c r="F44" s="1"/>
      <c r="G44" s="1"/>
      <c r="H44" s="1"/>
      <c r="I44" s="28"/>
      <c r="J44" s="9"/>
      <c r="K44" s="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15.75">
      <c r="A45" s="4"/>
      <c r="B45" s="4"/>
      <c r="C45" s="4"/>
      <c r="D45" s="4"/>
      <c r="E45" s="4"/>
      <c r="F45" s="4"/>
      <c r="G45" s="4"/>
      <c r="H45" s="4"/>
      <c r="I45" s="28"/>
      <c r="J45" s="9"/>
      <c r="K45" s="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15.75">
      <c r="A46" s="15"/>
      <c r="B46" s="4"/>
      <c r="C46" s="4"/>
      <c r="D46" s="4"/>
      <c r="E46" s="4"/>
      <c r="F46" s="4"/>
      <c r="G46" s="4"/>
      <c r="H46" s="4"/>
      <c r="I46" s="28"/>
      <c r="J46" s="9"/>
      <c r="K46" s="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15.75">
      <c r="A47" s="15"/>
      <c r="B47" s="4"/>
      <c r="C47" s="4"/>
      <c r="D47" s="4"/>
      <c r="E47" s="4"/>
      <c r="F47" s="4"/>
      <c r="G47" s="4"/>
      <c r="H47" s="4"/>
      <c r="I47" s="28"/>
      <c r="J47" s="9"/>
      <c r="K47" s="9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15.75">
      <c r="A48" s="15"/>
      <c r="B48" s="4"/>
      <c r="C48" s="4"/>
      <c r="D48" s="4"/>
      <c r="E48" s="4"/>
      <c r="F48" s="4"/>
      <c r="G48" s="4"/>
      <c r="H48" s="4"/>
      <c r="I48" s="28"/>
      <c r="J48" s="9"/>
      <c r="K48" s="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12.75">
      <c r="A49" s="14"/>
      <c r="B49" s="14"/>
      <c r="C49" s="14"/>
      <c r="D49" s="14"/>
      <c r="E49" s="14"/>
      <c r="F49" s="14"/>
      <c r="G49" s="14"/>
      <c r="H49" s="14"/>
      <c r="I49" s="28"/>
      <c r="J49" s="9"/>
      <c r="K49" s="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12.75">
      <c r="A50" s="14"/>
      <c r="B50" s="14"/>
      <c r="C50" s="14"/>
      <c r="D50" s="14"/>
      <c r="E50" s="14"/>
      <c r="F50" s="14"/>
      <c r="G50" s="14"/>
      <c r="H50" s="14"/>
      <c r="I50" s="28"/>
      <c r="J50" s="9"/>
      <c r="K50" s="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ht="12.75">
      <c r="A51" s="14"/>
      <c r="B51" s="14"/>
      <c r="C51" s="14"/>
      <c r="D51" s="14"/>
      <c r="E51" s="14"/>
      <c r="F51" s="14"/>
      <c r="G51" s="14"/>
      <c r="H51" s="14"/>
      <c r="I51" s="28"/>
      <c r="J51" s="9"/>
      <c r="K51" s="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ht="12.75">
      <c r="A52" s="1"/>
      <c r="B52" s="1"/>
      <c r="C52" s="1"/>
      <c r="D52" s="1"/>
      <c r="E52" s="1"/>
      <c r="F52" s="1"/>
      <c r="G52" s="1"/>
      <c r="H52" s="1"/>
      <c r="I52" s="28"/>
      <c r="J52" s="9"/>
      <c r="K52" s="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2.75">
      <c r="A53" s="1"/>
      <c r="B53" s="1"/>
      <c r="C53" s="1"/>
      <c r="D53" s="1"/>
      <c r="E53" s="1"/>
      <c r="F53" s="1"/>
      <c r="G53" s="1"/>
      <c r="H53" s="1"/>
      <c r="I53" s="28"/>
      <c r="J53" s="9"/>
      <c r="K53" s="9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ht="12.75">
      <c r="A54" s="1"/>
      <c r="B54" s="1"/>
      <c r="C54" s="1"/>
      <c r="D54" s="1"/>
      <c r="E54" s="1"/>
      <c r="F54" s="1"/>
      <c r="G54" s="1"/>
      <c r="H54" s="1"/>
      <c r="I54" s="28"/>
      <c r="J54" s="9"/>
      <c r="K54" s="9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ht="12.75">
      <c r="A55" s="1"/>
      <c r="B55" s="1"/>
      <c r="C55" s="1"/>
      <c r="D55" s="1"/>
      <c r="E55" s="1"/>
      <c r="F55" s="1"/>
      <c r="G55" s="1"/>
      <c r="H55" s="1"/>
      <c r="I55" s="28"/>
      <c r="J55" s="9"/>
      <c r="K55" s="9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ht="12.75">
      <c r="A56" s="1"/>
      <c r="B56" s="1"/>
      <c r="C56" s="1"/>
      <c r="D56" s="1"/>
      <c r="E56" s="1"/>
      <c r="F56" s="1"/>
      <c r="G56" s="1"/>
      <c r="H56" s="1"/>
      <c r="I56" s="28"/>
      <c r="J56" s="9"/>
      <c r="K56" s="9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ht="12.75">
      <c r="A57" s="1"/>
      <c r="B57" s="1"/>
      <c r="C57" s="1"/>
      <c r="D57" s="1"/>
      <c r="E57" s="1"/>
      <c r="F57" s="1"/>
      <c r="G57" s="1"/>
      <c r="H57" s="1"/>
      <c r="I57" s="28"/>
      <c r="J57" s="9"/>
      <c r="K57" s="9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ht="12.75">
      <c r="A58" s="1"/>
      <c r="B58" s="1"/>
      <c r="C58" s="1"/>
      <c r="D58" s="1"/>
      <c r="E58" s="1"/>
      <c r="F58" s="1"/>
      <c r="G58" s="1"/>
      <c r="H58" s="1"/>
      <c r="I58" s="28"/>
      <c r="J58" s="9"/>
      <c r="K58" s="9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ht="12.75">
      <c r="A59" s="1"/>
      <c r="B59" s="1"/>
      <c r="C59" s="1"/>
      <c r="D59" s="1"/>
      <c r="E59" s="1"/>
      <c r="F59" s="1"/>
      <c r="G59" s="1"/>
      <c r="H59" s="1"/>
      <c r="I59" s="9"/>
      <c r="J59" s="9"/>
      <c r="K59" s="9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12.75">
      <c r="A60" s="1"/>
      <c r="B60" s="1"/>
      <c r="C60" s="1"/>
      <c r="D60" s="1"/>
      <c r="E60" s="1"/>
      <c r="F60" s="1"/>
      <c r="G60" s="1"/>
      <c r="H60" s="1"/>
      <c r="I60" s="9"/>
      <c r="J60" s="9"/>
      <c r="K60" s="9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34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1:34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4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34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1:34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:34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1:34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:34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1:34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1:34" ht="12.75">
      <c r="A96" s="9"/>
      <c r="B96" s="9"/>
      <c r="C96" s="9"/>
      <c r="D96" s="9"/>
      <c r="E96" s="9"/>
      <c r="F96" s="9"/>
      <c r="G96" s="9"/>
      <c r="H96" s="9"/>
      <c r="I96" s="1"/>
      <c r="J96" s="1"/>
      <c r="K96" s="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1:34" ht="12.75">
      <c r="A97" s="9"/>
      <c r="B97" s="9"/>
      <c r="C97" s="9"/>
      <c r="D97" s="9"/>
      <c r="E97" s="9"/>
      <c r="F97" s="9"/>
      <c r="G97" s="9"/>
      <c r="H97" s="9"/>
      <c r="I97" s="1"/>
      <c r="J97" s="1"/>
      <c r="K97" s="1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:34" ht="12.75">
      <c r="A98" s="9"/>
      <c r="B98" s="9"/>
      <c r="C98" s="9"/>
      <c r="D98" s="9"/>
      <c r="E98" s="9"/>
      <c r="F98" s="9"/>
      <c r="G98" s="9"/>
      <c r="H98" s="9"/>
      <c r="I98" s="1"/>
      <c r="J98" s="1"/>
      <c r="K98" s="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:34" ht="12.75">
      <c r="A99" s="9"/>
      <c r="B99" s="9"/>
      <c r="C99" s="9"/>
      <c r="D99" s="9"/>
      <c r="E99" s="9"/>
      <c r="F99" s="9"/>
      <c r="G99" s="9"/>
      <c r="H99" s="9"/>
      <c r="I99" s="1"/>
      <c r="J99" s="1"/>
      <c r="K99" s="1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1:34" ht="12.75">
      <c r="A100" s="9"/>
      <c r="B100" s="9"/>
      <c r="C100" s="9"/>
      <c r="D100" s="9"/>
      <c r="E100" s="9"/>
      <c r="F100" s="9"/>
      <c r="G100" s="9"/>
      <c r="H100" s="9"/>
      <c r="I100" s="1"/>
      <c r="J100" s="1"/>
      <c r="K100" s="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 ht="12.75">
      <c r="A101" s="9"/>
      <c r="B101" s="9"/>
      <c r="C101" s="9"/>
      <c r="D101" s="9"/>
      <c r="E101" s="9"/>
      <c r="F101" s="9"/>
      <c r="G101" s="9"/>
      <c r="H101" s="9"/>
      <c r="I101" s="1"/>
      <c r="J101" s="1"/>
      <c r="K101" s="1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 ht="12.75">
      <c r="A102" s="9"/>
      <c r="B102" s="9"/>
      <c r="C102" s="9"/>
      <c r="D102" s="9"/>
      <c r="E102" s="9"/>
      <c r="F102" s="9"/>
      <c r="G102" s="9"/>
      <c r="H102" s="9"/>
      <c r="I102" s="1"/>
      <c r="J102" s="1"/>
      <c r="K102" s="1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:34" ht="12.75">
      <c r="A103" s="9"/>
      <c r="B103" s="9"/>
      <c r="C103" s="9"/>
      <c r="D103" s="9"/>
      <c r="E103" s="9"/>
      <c r="F103" s="9"/>
      <c r="G103" s="9"/>
      <c r="H103" s="9"/>
      <c r="I103" s="1"/>
      <c r="J103" s="1"/>
      <c r="K103" s="1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 ht="12.75">
      <c r="A104" s="13"/>
      <c r="B104" s="13"/>
      <c r="C104" s="13"/>
      <c r="D104" s="13"/>
      <c r="E104" s="13"/>
      <c r="F104" s="13"/>
      <c r="G104" s="13"/>
      <c r="H104" s="13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 ht="12.75">
      <c r="A105" s="13"/>
      <c r="B105" s="13"/>
      <c r="C105" s="13"/>
      <c r="D105" s="13"/>
      <c r="E105" s="13"/>
      <c r="F105" s="13"/>
      <c r="G105" s="13"/>
      <c r="H105" s="13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 ht="12.75">
      <c r="A106" s="13"/>
      <c r="B106" s="13"/>
      <c r="C106" s="13"/>
      <c r="D106" s="13"/>
      <c r="E106" s="13"/>
      <c r="F106" s="13"/>
      <c r="G106" s="13"/>
      <c r="H106" s="13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:34" ht="12.75">
      <c r="A107" s="13"/>
      <c r="B107" s="13"/>
      <c r="C107" s="13"/>
      <c r="D107" s="13"/>
      <c r="E107" s="13"/>
      <c r="F107" s="13"/>
      <c r="G107" s="13"/>
      <c r="H107" s="13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:34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:34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:34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:34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1:34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</sheetData>
  <sheetProtection password="E6B5" sheet="1"/>
  <mergeCells count="6">
    <mergeCell ref="B13:E13"/>
    <mergeCell ref="F2:H2"/>
    <mergeCell ref="A10:H10"/>
    <mergeCell ref="A11:H11"/>
    <mergeCell ref="F13:G13"/>
    <mergeCell ref="A4:G4"/>
  </mergeCells>
  <printOptions/>
  <pageMargins left="0" right="0" top="0.18" bottom="0.15748031496062992" header="0" footer="0"/>
  <pageSetup horizontalDpi="120" verticalDpi="12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I1056"/>
  <sheetViews>
    <sheetView showGridLines="0" zoomScalePageLayoutView="0" workbookViewId="0" topLeftCell="A1">
      <selection activeCell="F17" sqref="F17"/>
    </sheetView>
  </sheetViews>
  <sheetFormatPr defaultColWidth="11.421875" defaultRowHeight="12.75"/>
  <cols>
    <col min="1" max="1" width="3.421875" style="79" customWidth="1"/>
    <col min="2" max="2" width="11.57421875" style="79" bestFit="1" customWidth="1"/>
    <col min="3" max="3" width="40.421875" style="79" customWidth="1"/>
    <col min="4" max="4" width="14.00390625" style="79" customWidth="1"/>
    <col min="5" max="5" width="7.7109375" style="79" bestFit="1" customWidth="1"/>
    <col min="6" max="7" width="3.8515625" style="79" bestFit="1" customWidth="1"/>
    <col min="8" max="8" width="7.28125" style="79" bestFit="1" customWidth="1"/>
    <col min="9" max="9" width="3.7109375" style="79" customWidth="1"/>
    <col min="10" max="16384" width="11.421875" style="79" customWidth="1"/>
  </cols>
  <sheetData>
    <row r="1" spans="1:9" ht="11.25">
      <c r="A1" s="84" t="s">
        <v>98</v>
      </c>
      <c r="B1" s="85"/>
      <c r="C1" s="85"/>
      <c r="D1" s="85"/>
      <c r="E1" s="93" t="s">
        <v>99</v>
      </c>
      <c r="F1" s="85"/>
      <c r="G1" s="85"/>
      <c r="H1" s="85"/>
      <c r="I1" s="94" t="s">
        <v>100</v>
      </c>
    </row>
    <row r="2" spans="1:9" ht="11.25">
      <c r="A2" s="93" t="s">
        <v>1726</v>
      </c>
      <c r="B2" s="85"/>
      <c r="C2" s="85"/>
      <c r="D2" s="85"/>
      <c r="E2" s="85"/>
      <c r="F2" s="85"/>
      <c r="G2" s="85"/>
      <c r="H2" s="85"/>
      <c r="I2" s="94" t="s">
        <v>101</v>
      </c>
    </row>
    <row r="3" spans="1:9" ht="11.25">
      <c r="A3" s="87"/>
      <c r="B3" s="87"/>
      <c r="C3" s="87"/>
      <c r="D3" s="87"/>
      <c r="E3" s="87"/>
      <c r="F3" s="87"/>
      <c r="G3" s="87"/>
      <c r="H3" s="87"/>
      <c r="I3" s="87"/>
    </row>
    <row r="4" spans="1:9" ht="11.25">
      <c r="A4" s="88" t="s">
        <v>1727</v>
      </c>
      <c r="B4" s="88" t="s">
        <v>1728</v>
      </c>
      <c r="C4" s="88" t="s">
        <v>102</v>
      </c>
      <c r="D4" s="88" t="s">
        <v>1729</v>
      </c>
      <c r="E4" s="86"/>
      <c r="F4" s="88" t="s">
        <v>1730</v>
      </c>
      <c r="G4" s="88" t="s">
        <v>1731</v>
      </c>
      <c r="H4" s="86"/>
      <c r="I4" s="88" t="s">
        <v>1732</v>
      </c>
    </row>
    <row r="5" spans="1:9" ht="11.25">
      <c r="A5" s="86"/>
      <c r="B5" s="86"/>
      <c r="C5" s="86"/>
      <c r="D5" s="86"/>
      <c r="E5" s="86"/>
      <c r="F5" s="88" t="s">
        <v>1733</v>
      </c>
      <c r="G5" s="88" t="s">
        <v>1734</v>
      </c>
      <c r="H5" s="88" t="s">
        <v>1735</v>
      </c>
      <c r="I5" s="88" t="s">
        <v>1736</v>
      </c>
    </row>
    <row r="6" spans="1:9" ht="11.25">
      <c r="A6" s="87"/>
      <c r="B6" s="87"/>
      <c r="C6" s="87"/>
      <c r="D6" s="87"/>
      <c r="E6" s="87"/>
      <c r="F6" s="87"/>
      <c r="G6" s="87"/>
      <c r="H6" s="87"/>
      <c r="I6" s="87"/>
    </row>
    <row r="7" spans="1:9" ht="11.25">
      <c r="A7" s="95">
        <v>1</v>
      </c>
      <c r="B7" s="86" t="s">
        <v>103</v>
      </c>
      <c r="C7" s="86" t="s">
        <v>4</v>
      </c>
      <c r="D7" s="86" t="s">
        <v>1737</v>
      </c>
      <c r="E7" s="86" t="s">
        <v>2</v>
      </c>
      <c r="F7" s="86" t="s">
        <v>2</v>
      </c>
      <c r="G7" s="86" t="s">
        <v>2</v>
      </c>
      <c r="H7" s="93" t="s">
        <v>1738</v>
      </c>
      <c r="I7" s="86"/>
    </row>
    <row r="8" spans="1:9" ht="11.25">
      <c r="A8" s="95" t="s">
        <v>1739</v>
      </c>
      <c r="B8" s="86" t="s">
        <v>104</v>
      </c>
      <c r="C8" s="86" t="s">
        <v>105</v>
      </c>
      <c r="D8" s="86" t="s">
        <v>1737</v>
      </c>
      <c r="E8" s="86" t="s">
        <v>2</v>
      </c>
      <c r="F8" s="86" t="s">
        <v>2</v>
      </c>
      <c r="G8" s="86" t="s">
        <v>1740</v>
      </c>
      <c r="H8" s="93" t="s">
        <v>1738</v>
      </c>
      <c r="I8" s="86"/>
    </row>
    <row r="9" spans="1:9" ht="11.25">
      <c r="A9" s="95" t="s">
        <v>1741</v>
      </c>
      <c r="B9" s="86" t="s">
        <v>106</v>
      </c>
      <c r="C9" s="86" t="s">
        <v>107</v>
      </c>
      <c r="D9" s="86" t="s">
        <v>1737</v>
      </c>
      <c r="E9" s="86" t="s">
        <v>2</v>
      </c>
      <c r="F9" s="86" t="s">
        <v>2</v>
      </c>
      <c r="G9" s="86" t="s">
        <v>1742</v>
      </c>
      <c r="H9" s="93" t="s">
        <v>1738</v>
      </c>
      <c r="I9" s="86"/>
    </row>
    <row r="10" spans="1:9" ht="11.25">
      <c r="A10" s="95" t="s">
        <v>1743</v>
      </c>
      <c r="B10" s="86" t="s">
        <v>108</v>
      </c>
      <c r="C10" s="86" t="s">
        <v>109</v>
      </c>
      <c r="D10" s="86" t="s">
        <v>1737</v>
      </c>
      <c r="E10" s="86" t="s">
        <v>2</v>
      </c>
      <c r="F10" s="86" t="s">
        <v>2</v>
      </c>
      <c r="G10" s="86" t="s">
        <v>2</v>
      </c>
      <c r="H10" s="93" t="s">
        <v>1738</v>
      </c>
      <c r="I10" s="86"/>
    </row>
    <row r="11" spans="1:9" ht="11.25">
      <c r="A11" s="95" t="s">
        <v>1744</v>
      </c>
      <c r="B11" s="86" t="s">
        <v>110</v>
      </c>
      <c r="C11" s="86" t="s">
        <v>111</v>
      </c>
      <c r="D11" s="86" t="s">
        <v>1737</v>
      </c>
      <c r="E11" s="86" t="s">
        <v>1745</v>
      </c>
      <c r="F11" s="86" t="s">
        <v>2</v>
      </c>
      <c r="G11" s="86" t="s">
        <v>2</v>
      </c>
      <c r="H11" s="93" t="s">
        <v>1738</v>
      </c>
      <c r="I11" s="86"/>
    </row>
    <row r="12" spans="1:9" ht="11.25">
      <c r="A12" s="95" t="s">
        <v>1744</v>
      </c>
      <c r="B12" s="86" t="s">
        <v>112</v>
      </c>
      <c r="C12" s="86" t="s">
        <v>113</v>
      </c>
      <c r="D12" s="86" t="s">
        <v>1737</v>
      </c>
      <c r="E12" s="86" t="s">
        <v>1745</v>
      </c>
      <c r="F12" s="86" t="s">
        <v>2</v>
      </c>
      <c r="G12" s="86" t="s">
        <v>2</v>
      </c>
      <c r="H12" s="93" t="s">
        <v>1738</v>
      </c>
      <c r="I12" s="86"/>
    </row>
    <row r="13" spans="1:9" ht="11.25">
      <c r="A13" s="95" t="s">
        <v>1744</v>
      </c>
      <c r="B13" s="86" t="s">
        <v>114</v>
      </c>
      <c r="C13" s="86" t="s">
        <v>115</v>
      </c>
      <c r="D13" s="86" t="s">
        <v>1737</v>
      </c>
      <c r="E13" s="86" t="s">
        <v>1745</v>
      </c>
      <c r="F13" s="86" t="s">
        <v>2</v>
      </c>
      <c r="G13" s="86" t="s">
        <v>2</v>
      </c>
      <c r="H13" s="93" t="s">
        <v>1738</v>
      </c>
      <c r="I13" s="86"/>
    </row>
    <row r="14" spans="1:9" ht="11.25">
      <c r="A14" s="95" t="s">
        <v>1743</v>
      </c>
      <c r="B14" s="86" t="s">
        <v>116</v>
      </c>
      <c r="C14" s="86" t="s">
        <v>117</v>
      </c>
      <c r="D14" s="86" t="s">
        <v>1737</v>
      </c>
      <c r="E14" s="86" t="s">
        <v>1745</v>
      </c>
      <c r="F14" s="86" t="s">
        <v>2</v>
      </c>
      <c r="G14" s="86" t="s">
        <v>2</v>
      </c>
      <c r="H14" s="93" t="s">
        <v>1738</v>
      </c>
      <c r="I14" s="86"/>
    </row>
    <row r="15" spans="1:9" ht="11.25">
      <c r="A15" s="95" t="s">
        <v>1743</v>
      </c>
      <c r="B15" s="86" t="s">
        <v>118</v>
      </c>
      <c r="C15" s="86" t="s">
        <v>119</v>
      </c>
      <c r="D15" s="86" t="s">
        <v>1737</v>
      </c>
      <c r="E15" s="86" t="s">
        <v>1745</v>
      </c>
      <c r="F15" s="86" t="s">
        <v>2</v>
      </c>
      <c r="G15" s="86" t="s">
        <v>2</v>
      </c>
      <c r="H15" s="93" t="s">
        <v>1738</v>
      </c>
      <c r="I15" s="86"/>
    </row>
    <row r="16" spans="1:9" ht="11.25">
      <c r="A16" s="95" t="s">
        <v>1743</v>
      </c>
      <c r="B16" s="86" t="s">
        <v>120</v>
      </c>
      <c r="C16" s="86" t="s">
        <v>121</v>
      </c>
      <c r="D16" s="86" t="s">
        <v>1737</v>
      </c>
      <c r="E16" s="86" t="s">
        <v>1745</v>
      </c>
      <c r="F16" s="86" t="s">
        <v>2</v>
      </c>
      <c r="G16" s="86" t="s">
        <v>2</v>
      </c>
      <c r="H16" s="93" t="s">
        <v>1738</v>
      </c>
      <c r="I16" s="86"/>
    </row>
    <row r="17" spans="1:9" ht="11.25">
      <c r="A17" s="95" t="s">
        <v>1741</v>
      </c>
      <c r="B17" s="86" t="s">
        <v>122</v>
      </c>
      <c r="C17" s="86" t="s">
        <v>0</v>
      </c>
      <c r="D17" s="86" t="s">
        <v>1737</v>
      </c>
      <c r="E17" s="86" t="s">
        <v>2</v>
      </c>
      <c r="F17" s="86" t="s">
        <v>2</v>
      </c>
      <c r="G17" s="86" t="s">
        <v>1742</v>
      </c>
      <c r="H17" s="93" t="s">
        <v>1738</v>
      </c>
      <c r="I17" s="86"/>
    </row>
    <row r="18" spans="1:9" ht="11.25">
      <c r="A18" s="95" t="s">
        <v>1743</v>
      </c>
      <c r="B18" s="86" t="s">
        <v>123</v>
      </c>
      <c r="C18" s="86" t="s">
        <v>124</v>
      </c>
      <c r="D18" s="86" t="s">
        <v>1737</v>
      </c>
      <c r="E18" s="86" t="s">
        <v>2</v>
      </c>
      <c r="F18" s="86" t="s">
        <v>2</v>
      </c>
      <c r="G18" s="86" t="s">
        <v>2</v>
      </c>
      <c r="H18" s="93" t="s">
        <v>1738</v>
      </c>
      <c r="I18" s="86"/>
    </row>
    <row r="19" spans="1:9" ht="11.25">
      <c r="A19" s="95" t="s">
        <v>1744</v>
      </c>
      <c r="B19" s="86" t="s">
        <v>125</v>
      </c>
      <c r="C19" s="86" t="s">
        <v>126</v>
      </c>
      <c r="D19" s="86" t="s">
        <v>1737</v>
      </c>
      <c r="E19" s="86" t="s">
        <v>1745</v>
      </c>
      <c r="F19" s="86" t="s">
        <v>2</v>
      </c>
      <c r="G19" s="86" t="s">
        <v>2</v>
      </c>
      <c r="H19" s="93" t="s">
        <v>1738</v>
      </c>
      <c r="I19" s="86"/>
    </row>
    <row r="20" spans="1:9" ht="11.25">
      <c r="A20" s="95" t="s">
        <v>1744</v>
      </c>
      <c r="B20" s="86" t="s">
        <v>127</v>
      </c>
      <c r="C20" s="86" t="s">
        <v>128</v>
      </c>
      <c r="D20" s="86" t="s">
        <v>1737</v>
      </c>
      <c r="E20" s="86" t="s">
        <v>1745</v>
      </c>
      <c r="F20" s="86" t="s">
        <v>2</v>
      </c>
      <c r="G20" s="86" t="s">
        <v>2</v>
      </c>
      <c r="H20" s="93" t="s">
        <v>1738</v>
      </c>
      <c r="I20" s="86"/>
    </row>
    <row r="21" spans="1:9" ht="11.25">
      <c r="A21" s="95" t="s">
        <v>1744</v>
      </c>
      <c r="B21" s="86" t="s">
        <v>129</v>
      </c>
      <c r="C21" s="86" t="s">
        <v>130</v>
      </c>
      <c r="D21" s="86" t="s">
        <v>1737</v>
      </c>
      <c r="E21" s="86" t="s">
        <v>1745</v>
      </c>
      <c r="F21" s="86" t="s">
        <v>2</v>
      </c>
      <c r="G21" s="86" t="s">
        <v>2</v>
      </c>
      <c r="H21" s="93" t="s">
        <v>1738</v>
      </c>
      <c r="I21" s="86"/>
    </row>
    <row r="22" spans="1:9" ht="11.25">
      <c r="A22" s="95" t="s">
        <v>1744</v>
      </c>
      <c r="B22" s="86" t="s">
        <v>131</v>
      </c>
      <c r="C22" s="86" t="s">
        <v>132</v>
      </c>
      <c r="D22" s="86" t="s">
        <v>1737</v>
      </c>
      <c r="E22" s="86" t="s">
        <v>1745</v>
      </c>
      <c r="F22" s="86" t="s">
        <v>2</v>
      </c>
      <c r="G22" s="86" t="s">
        <v>2</v>
      </c>
      <c r="H22" s="93" t="s">
        <v>1738</v>
      </c>
      <c r="I22" s="86"/>
    </row>
    <row r="23" spans="1:9" ht="11.25">
      <c r="A23" s="95" t="s">
        <v>1743</v>
      </c>
      <c r="B23" s="86" t="s">
        <v>133</v>
      </c>
      <c r="C23" s="86" t="s">
        <v>134</v>
      </c>
      <c r="D23" s="86" t="s">
        <v>1737</v>
      </c>
      <c r="E23" s="86" t="s">
        <v>2</v>
      </c>
      <c r="F23" s="86" t="s">
        <v>2</v>
      </c>
      <c r="G23" s="86" t="s">
        <v>2</v>
      </c>
      <c r="H23" s="93" t="s">
        <v>1738</v>
      </c>
      <c r="I23" s="86"/>
    </row>
    <row r="24" spans="1:9" ht="11.25">
      <c r="A24" s="95" t="s">
        <v>1744</v>
      </c>
      <c r="B24" s="86" t="s">
        <v>135</v>
      </c>
      <c r="C24" s="86" t="s">
        <v>136</v>
      </c>
      <c r="D24" s="86" t="s">
        <v>1737</v>
      </c>
      <c r="E24" s="86" t="s">
        <v>1745</v>
      </c>
      <c r="F24" s="86" t="s">
        <v>2</v>
      </c>
      <c r="G24" s="86" t="s">
        <v>2</v>
      </c>
      <c r="H24" s="93" t="s">
        <v>1738</v>
      </c>
      <c r="I24" s="86"/>
    </row>
    <row r="25" spans="1:9" ht="11.25">
      <c r="A25" s="95" t="s">
        <v>1744</v>
      </c>
      <c r="B25" s="86" t="s">
        <v>137</v>
      </c>
      <c r="C25" s="86" t="s">
        <v>138</v>
      </c>
      <c r="D25" s="86" t="s">
        <v>1737</v>
      </c>
      <c r="E25" s="86" t="s">
        <v>1745</v>
      </c>
      <c r="F25" s="86" t="s">
        <v>2</v>
      </c>
      <c r="G25" s="86" t="s">
        <v>2</v>
      </c>
      <c r="H25" s="93" t="s">
        <v>1738</v>
      </c>
      <c r="I25" s="86"/>
    </row>
    <row r="26" spans="1:9" ht="11.25">
      <c r="A26" s="95" t="s">
        <v>1744</v>
      </c>
      <c r="B26" s="86" t="s">
        <v>139</v>
      </c>
      <c r="C26" s="86" t="s">
        <v>140</v>
      </c>
      <c r="D26" s="86" t="s">
        <v>1737</v>
      </c>
      <c r="E26" s="86" t="s">
        <v>1745</v>
      </c>
      <c r="F26" s="86" t="s">
        <v>2</v>
      </c>
      <c r="G26" s="86" t="s">
        <v>2</v>
      </c>
      <c r="H26" s="93" t="s">
        <v>1738</v>
      </c>
      <c r="I26" s="86"/>
    </row>
    <row r="27" spans="1:9" ht="11.25">
      <c r="A27" s="95" t="s">
        <v>1744</v>
      </c>
      <c r="B27" s="86" t="s">
        <v>141</v>
      </c>
      <c r="C27" s="86" t="s">
        <v>142</v>
      </c>
      <c r="D27" s="86" t="s">
        <v>1737</v>
      </c>
      <c r="E27" s="86" t="s">
        <v>1745</v>
      </c>
      <c r="F27" s="86" t="s">
        <v>2</v>
      </c>
      <c r="G27" s="86" t="s">
        <v>2</v>
      </c>
      <c r="H27" s="93" t="s">
        <v>1738</v>
      </c>
      <c r="I27" s="86"/>
    </row>
    <row r="28" spans="1:9" ht="11.25">
      <c r="A28" s="95" t="s">
        <v>1743</v>
      </c>
      <c r="B28" s="86" t="s">
        <v>143</v>
      </c>
      <c r="C28" s="86" t="s">
        <v>144</v>
      </c>
      <c r="D28" s="86" t="s">
        <v>1737</v>
      </c>
      <c r="E28" s="86" t="s">
        <v>2</v>
      </c>
      <c r="F28" s="86" t="s">
        <v>2</v>
      </c>
      <c r="G28" s="86" t="s">
        <v>2</v>
      </c>
      <c r="H28" s="93" t="s">
        <v>1738</v>
      </c>
      <c r="I28" s="86"/>
    </row>
    <row r="29" spans="1:9" ht="11.25">
      <c r="A29" s="95" t="s">
        <v>1744</v>
      </c>
      <c r="B29" s="86" t="s">
        <v>145</v>
      </c>
      <c r="C29" s="86" t="s">
        <v>146</v>
      </c>
      <c r="D29" s="86" t="s">
        <v>1737</v>
      </c>
      <c r="E29" s="86" t="s">
        <v>1745</v>
      </c>
      <c r="F29" s="86" t="s">
        <v>2</v>
      </c>
      <c r="G29" s="86" t="s">
        <v>2</v>
      </c>
      <c r="H29" s="93" t="s">
        <v>1738</v>
      </c>
      <c r="I29" s="86"/>
    </row>
    <row r="30" spans="1:9" ht="11.25">
      <c r="A30" s="95" t="s">
        <v>1744</v>
      </c>
      <c r="B30" s="86" t="s">
        <v>147</v>
      </c>
      <c r="C30" s="86" t="s">
        <v>148</v>
      </c>
      <c r="D30" s="86" t="s">
        <v>1737</v>
      </c>
      <c r="E30" s="86" t="s">
        <v>1745</v>
      </c>
      <c r="F30" s="86" t="s">
        <v>2</v>
      </c>
      <c r="G30" s="86" t="s">
        <v>2</v>
      </c>
      <c r="H30" s="93" t="s">
        <v>1738</v>
      </c>
      <c r="I30" s="86"/>
    </row>
    <row r="31" spans="1:9" ht="11.25">
      <c r="A31" s="95" t="s">
        <v>1744</v>
      </c>
      <c r="B31" s="86" t="s">
        <v>149</v>
      </c>
      <c r="C31" s="86" t="s">
        <v>150</v>
      </c>
      <c r="D31" s="86" t="s">
        <v>1737</v>
      </c>
      <c r="E31" s="86" t="s">
        <v>1745</v>
      </c>
      <c r="F31" s="86" t="s">
        <v>2</v>
      </c>
      <c r="G31" s="86" t="s">
        <v>2</v>
      </c>
      <c r="H31" s="93" t="s">
        <v>1738</v>
      </c>
      <c r="I31" s="86"/>
    </row>
    <row r="32" spans="1:9" ht="11.25">
      <c r="A32" s="95" t="s">
        <v>1744</v>
      </c>
      <c r="B32" s="86" t="s">
        <v>151</v>
      </c>
      <c r="C32" s="86" t="s">
        <v>152</v>
      </c>
      <c r="D32" s="86" t="s">
        <v>1737</v>
      </c>
      <c r="E32" s="86" t="s">
        <v>1745</v>
      </c>
      <c r="F32" s="86" t="s">
        <v>2</v>
      </c>
      <c r="G32" s="86" t="s">
        <v>2</v>
      </c>
      <c r="H32" s="93" t="s">
        <v>1738</v>
      </c>
      <c r="I32" s="86"/>
    </row>
    <row r="33" spans="1:9" ht="11.25">
      <c r="A33" s="95" t="s">
        <v>1743</v>
      </c>
      <c r="B33" s="86" t="s">
        <v>153</v>
      </c>
      <c r="C33" s="86" t="s">
        <v>1</v>
      </c>
      <c r="D33" s="86" t="s">
        <v>1737</v>
      </c>
      <c r="E33" s="86" t="s">
        <v>2</v>
      </c>
      <c r="F33" s="86" t="s">
        <v>2</v>
      </c>
      <c r="G33" s="86" t="s">
        <v>2</v>
      </c>
      <c r="H33" s="93" t="s">
        <v>1738</v>
      </c>
      <c r="I33" s="86"/>
    </row>
    <row r="34" spans="1:9" ht="11.25">
      <c r="A34" s="95" t="s">
        <v>1744</v>
      </c>
      <c r="B34" s="86" t="s">
        <v>154</v>
      </c>
      <c r="C34" s="86" t="s">
        <v>155</v>
      </c>
      <c r="D34" s="86" t="s">
        <v>1737</v>
      </c>
      <c r="E34" s="86" t="s">
        <v>1745</v>
      </c>
      <c r="F34" s="86" t="s">
        <v>2</v>
      </c>
      <c r="G34" s="86" t="s">
        <v>2</v>
      </c>
      <c r="H34" s="93" t="s">
        <v>1738</v>
      </c>
      <c r="I34" s="86"/>
    </row>
    <row r="35" spans="1:9" ht="11.25">
      <c r="A35" s="95" t="s">
        <v>1744</v>
      </c>
      <c r="B35" s="86" t="s">
        <v>156</v>
      </c>
      <c r="C35" s="86" t="s">
        <v>157</v>
      </c>
      <c r="D35" s="86" t="s">
        <v>1737</v>
      </c>
      <c r="E35" s="86" t="s">
        <v>1745</v>
      </c>
      <c r="F35" s="86" t="s">
        <v>2</v>
      </c>
      <c r="G35" s="86" t="s">
        <v>2</v>
      </c>
      <c r="H35" s="93" t="s">
        <v>1738</v>
      </c>
      <c r="I35" s="86"/>
    </row>
    <row r="36" spans="1:9" ht="11.25">
      <c r="A36" s="95" t="s">
        <v>1744</v>
      </c>
      <c r="B36" s="86" t="s">
        <v>158</v>
      </c>
      <c r="C36" s="86" t="s">
        <v>159</v>
      </c>
      <c r="D36" s="86" t="s">
        <v>1737</v>
      </c>
      <c r="E36" s="86" t="s">
        <v>1745</v>
      </c>
      <c r="F36" s="86" t="s">
        <v>2</v>
      </c>
      <c r="G36" s="86" t="s">
        <v>2</v>
      </c>
      <c r="H36" s="93" t="s">
        <v>1738</v>
      </c>
      <c r="I36" s="86"/>
    </row>
    <row r="37" spans="1:9" ht="11.25">
      <c r="A37" s="95" t="s">
        <v>1744</v>
      </c>
      <c r="B37" s="86" t="s">
        <v>160</v>
      </c>
      <c r="C37" s="86" t="s">
        <v>161</v>
      </c>
      <c r="D37" s="86" t="s">
        <v>1737</v>
      </c>
      <c r="E37" s="86" t="s">
        <v>1745</v>
      </c>
      <c r="F37" s="86" t="s">
        <v>2</v>
      </c>
      <c r="G37" s="86" t="s">
        <v>2</v>
      </c>
      <c r="H37" s="93" t="s">
        <v>1738</v>
      </c>
      <c r="I37" s="86"/>
    </row>
    <row r="38" spans="1:9" ht="11.25">
      <c r="A38" s="95" t="s">
        <v>1741</v>
      </c>
      <c r="B38" s="86" t="s">
        <v>162</v>
      </c>
      <c r="C38" s="86" t="s">
        <v>163</v>
      </c>
      <c r="D38" s="86" t="s">
        <v>1737</v>
      </c>
      <c r="E38" s="86" t="s">
        <v>2</v>
      </c>
      <c r="F38" s="86" t="s">
        <v>2</v>
      </c>
      <c r="G38" s="86" t="s">
        <v>1742</v>
      </c>
      <c r="H38" s="93" t="s">
        <v>1738</v>
      </c>
      <c r="I38" s="86"/>
    </row>
    <row r="39" spans="1:9" ht="11.25">
      <c r="A39" s="95" t="s">
        <v>1743</v>
      </c>
      <c r="B39" s="86" t="s">
        <v>164</v>
      </c>
      <c r="C39" s="86" t="s">
        <v>18</v>
      </c>
      <c r="D39" s="86" t="s">
        <v>1737</v>
      </c>
      <c r="E39" s="86" t="s">
        <v>2</v>
      </c>
      <c r="F39" s="86" t="s">
        <v>2</v>
      </c>
      <c r="G39" s="86" t="s">
        <v>2</v>
      </c>
      <c r="H39" s="93" t="s">
        <v>1738</v>
      </c>
      <c r="I39" s="86"/>
    </row>
    <row r="40" spans="1:9" ht="11.25">
      <c r="A40" s="95" t="s">
        <v>1744</v>
      </c>
      <c r="B40" s="86" t="s">
        <v>165</v>
      </c>
      <c r="C40" s="86" t="s">
        <v>166</v>
      </c>
      <c r="D40" s="86" t="s">
        <v>1737</v>
      </c>
      <c r="E40" s="86" t="s">
        <v>1745</v>
      </c>
      <c r="F40" s="86" t="s">
        <v>2</v>
      </c>
      <c r="G40" s="86" t="s">
        <v>2</v>
      </c>
      <c r="H40" s="93" t="s">
        <v>1738</v>
      </c>
      <c r="I40" s="86"/>
    </row>
    <row r="41" spans="1:9" ht="11.25">
      <c r="A41" s="95" t="s">
        <v>1744</v>
      </c>
      <c r="B41" s="86" t="s">
        <v>167</v>
      </c>
      <c r="C41" s="86" t="s">
        <v>168</v>
      </c>
      <c r="D41" s="86" t="s">
        <v>1737</v>
      </c>
      <c r="E41" s="86" t="s">
        <v>1745</v>
      </c>
      <c r="F41" s="86" t="s">
        <v>2</v>
      </c>
      <c r="G41" s="86" t="s">
        <v>2</v>
      </c>
      <c r="H41" s="93" t="s">
        <v>1738</v>
      </c>
      <c r="I41" s="86"/>
    </row>
    <row r="42" spans="1:9" ht="11.25">
      <c r="A42" s="95" t="s">
        <v>1744</v>
      </c>
      <c r="B42" s="86" t="s">
        <v>169</v>
      </c>
      <c r="C42" s="86" t="s">
        <v>170</v>
      </c>
      <c r="D42" s="86" t="s">
        <v>1737</v>
      </c>
      <c r="E42" s="86" t="s">
        <v>1745</v>
      </c>
      <c r="F42" s="86" t="s">
        <v>2</v>
      </c>
      <c r="G42" s="86" t="s">
        <v>2</v>
      </c>
      <c r="H42" s="93" t="s">
        <v>1738</v>
      </c>
      <c r="I42" s="86"/>
    </row>
    <row r="43" spans="1:9" ht="11.25">
      <c r="A43" s="95" t="s">
        <v>1744</v>
      </c>
      <c r="B43" s="86" t="s">
        <v>171</v>
      </c>
      <c r="C43" s="86" t="s">
        <v>172</v>
      </c>
      <c r="D43" s="86" t="s">
        <v>1737</v>
      </c>
      <c r="E43" s="86" t="s">
        <v>1745</v>
      </c>
      <c r="F43" s="86" t="s">
        <v>2</v>
      </c>
      <c r="G43" s="86" t="s">
        <v>2</v>
      </c>
      <c r="H43" s="93" t="s">
        <v>1738</v>
      </c>
      <c r="I43" s="86"/>
    </row>
    <row r="44" spans="1:9" ht="11.25">
      <c r="A44" s="95" t="s">
        <v>1744</v>
      </c>
      <c r="B44" s="86" t="s">
        <v>173</v>
      </c>
      <c r="C44" s="86" t="s">
        <v>174</v>
      </c>
      <c r="D44" s="86" t="s">
        <v>1737</v>
      </c>
      <c r="E44" s="86" t="s">
        <v>1745</v>
      </c>
      <c r="F44" s="86" t="s">
        <v>2</v>
      </c>
      <c r="G44" s="86" t="s">
        <v>2</v>
      </c>
      <c r="H44" s="93" t="s">
        <v>1738</v>
      </c>
      <c r="I44" s="86"/>
    </row>
    <row r="45" spans="1:9" ht="11.25">
      <c r="A45" s="95" t="s">
        <v>1744</v>
      </c>
      <c r="B45" s="86" t="s">
        <v>175</v>
      </c>
      <c r="C45" s="86" t="s">
        <v>176</v>
      </c>
      <c r="D45" s="86" t="s">
        <v>1737</v>
      </c>
      <c r="E45" s="86" t="s">
        <v>1745</v>
      </c>
      <c r="F45" s="86" t="s">
        <v>2</v>
      </c>
      <c r="G45" s="86" t="s">
        <v>2</v>
      </c>
      <c r="H45" s="93" t="s">
        <v>1738</v>
      </c>
      <c r="I45" s="86"/>
    </row>
    <row r="46" spans="1:9" ht="11.25">
      <c r="A46" s="95" t="s">
        <v>1744</v>
      </c>
      <c r="B46" s="86" t="s">
        <v>177</v>
      </c>
      <c r="C46" s="86" t="s">
        <v>178</v>
      </c>
      <c r="D46" s="86" t="s">
        <v>1737</v>
      </c>
      <c r="E46" s="86" t="s">
        <v>1745</v>
      </c>
      <c r="F46" s="86" t="s">
        <v>2</v>
      </c>
      <c r="G46" s="86" t="s">
        <v>2</v>
      </c>
      <c r="H46" s="93" t="s">
        <v>1738</v>
      </c>
      <c r="I46" s="86"/>
    </row>
    <row r="47" spans="1:9" ht="11.25">
      <c r="A47" s="95" t="s">
        <v>1744</v>
      </c>
      <c r="B47" s="86" t="s">
        <v>179</v>
      </c>
      <c r="C47" s="86" t="s">
        <v>180</v>
      </c>
      <c r="D47" s="86" t="s">
        <v>1737</v>
      </c>
      <c r="E47" s="86" t="s">
        <v>1745</v>
      </c>
      <c r="F47" s="86" t="s">
        <v>2</v>
      </c>
      <c r="G47" s="86" t="s">
        <v>2</v>
      </c>
      <c r="H47" s="93" t="s">
        <v>1738</v>
      </c>
      <c r="I47" s="86"/>
    </row>
    <row r="48" spans="1:9" ht="11.25">
      <c r="A48" s="95" t="s">
        <v>1744</v>
      </c>
      <c r="B48" s="86" t="s">
        <v>181</v>
      </c>
      <c r="C48" s="86" t="s">
        <v>182</v>
      </c>
      <c r="D48" s="86" t="s">
        <v>1737</v>
      </c>
      <c r="E48" s="86" t="s">
        <v>1745</v>
      </c>
      <c r="F48" s="86" t="s">
        <v>2</v>
      </c>
      <c r="G48" s="86" t="s">
        <v>2</v>
      </c>
      <c r="H48" s="93" t="s">
        <v>1738</v>
      </c>
      <c r="I48" s="86"/>
    </row>
    <row r="49" spans="1:9" ht="11.25">
      <c r="A49" s="95" t="s">
        <v>1743</v>
      </c>
      <c r="B49" s="86" t="s">
        <v>183</v>
      </c>
      <c r="C49" s="86" t="s">
        <v>184</v>
      </c>
      <c r="D49" s="86" t="s">
        <v>1737</v>
      </c>
      <c r="E49" s="86" t="s">
        <v>1745</v>
      </c>
      <c r="F49" s="86" t="s">
        <v>2</v>
      </c>
      <c r="G49" s="86" t="s">
        <v>2</v>
      </c>
      <c r="H49" s="93" t="s">
        <v>1738</v>
      </c>
      <c r="I49" s="86"/>
    </row>
    <row r="50" spans="1:9" ht="11.25">
      <c r="A50" s="95" t="s">
        <v>1743</v>
      </c>
      <c r="B50" s="86" t="s">
        <v>185</v>
      </c>
      <c r="C50" s="86" t="s">
        <v>186</v>
      </c>
      <c r="D50" s="86" t="s">
        <v>1737</v>
      </c>
      <c r="E50" s="86" t="s">
        <v>1745</v>
      </c>
      <c r="F50" s="86" t="s">
        <v>2</v>
      </c>
      <c r="G50" s="86" t="s">
        <v>2</v>
      </c>
      <c r="H50" s="93" t="s">
        <v>1738</v>
      </c>
      <c r="I50" s="86"/>
    </row>
    <row r="51" spans="1:9" ht="11.25">
      <c r="A51" s="95" t="s">
        <v>1743</v>
      </c>
      <c r="B51" s="86" t="s">
        <v>187</v>
      </c>
      <c r="C51" s="86" t="s">
        <v>188</v>
      </c>
      <c r="D51" s="86" t="s">
        <v>1737</v>
      </c>
      <c r="E51" s="86" t="s">
        <v>1745</v>
      </c>
      <c r="F51" s="86" t="s">
        <v>2</v>
      </c>
      <c r="G51" s="86" t="s">
        <v>2</v>
      </c>
      <c r="H51" s="93" t="s">
        <v>1738</v>
      </c>
      <c r="I51" s="86"/>
    </row>
    <row r="52" spans="1:9" ht="11.25">
      <c r="A52" s="95" t="s">
        <v>1743</v>
      </c>
      <c r="B52" s="86" t="s">
        <v>189</v>
      </c>
      <c r="C52" s="86" t="s">
        <v>190</v>
      </c>
      <c r="D52" s="86" t="s">
        <v>1737</v>
      </c>
      <c r="E52" s="86" t="s">
        <v>2</v>
      </c>
      <c r="F52" s="86" t="s">
        <v>2</v>
      </c>
      <c r="G52" s="86" t="s">
        <v>2</v>
      </c>
      <c r="H52" s="93" t="s">
        <v>1738</v>
      </c>
      <c r="I52" s="86"/>
    </row>
    <row r="53" spans="1:9" ht="11.25">
      <c r="A53" s="95" t="s">
        <v>1744</v>
      </c>
      <c r="B53" s="86" t="s">
        <v>191</v>
      </c>
      <c r="C53" s="86" t="s">
        <v>192</v>
      </c>
      <c r="D53" s="86" t="s">
        <v>1737</v>
      </c>
      <c r="E53" s="86" t="s">
        <v>1745</v>
      </c>
      <c r="F53" s="86" t="s">
        <v>2</v>
      </c>
      <c r="G53" s="86" t="s">
        <v>2</v>
      </c>
      <c r="H53" s="93" t="s">
        <v>1738</v>
      </c>
      <c r="I53" s="86"/>
    </row>
    <row r="54" spans="1:9" ht="11.25">
      <c r="A54" s="95" t="s">
        <v>1744</v>
      </c>
      <c r="B54" s="86" t="s">
        <v>193</v>
      </c>
      <c r="C54" s="86" t="s">
        <v>194</v>
      </c>
      <c r="D54" s="86" t="s">
        <v>1737</v>
      </c>
      <c r="E54" s="86" t="s">
        <v>1745</v>
      </c>
      <c r="F54" s="86" t="s">
        <v>2</v>
      </c>
      <c r="G54" s="86" t="s">
        <v>2</v>
      </c>
      <c r="H54" s="93" t="s">
        <v>1738</v>
      </c>
      <c r="I54" s="86"/>
    </row>
    <row r="55" spans="1:9" ht="11.25">
      <c r="A55" s="95" t="s">
        <v>1744</v>
      </c>
      <c r="B55" s="86" t="s">
        <v>195</v>
      </c>
      <c r="C55" s="86" t="s">
        <v>196</v>
      </c>
      <c r="D55" s="86" t="s">
        <v>1737</v>
      </c>
      <c r="E55" s="86" t="s">
        <v>1745</v>
      </c>
      <c r="F55" s="86" t="s">
        <v>2</v>
      </c>
      <c r="G55" s="86" t="s">
        <v>2</v>
      </c>
      <c r="H55" s="93" t="s">
        <v>1738</v>
      </c>
      <c r="I55" s="86"/>
    </row>
    <row r="56" spans="1:9" ht="11.25">
      <c r="A56" s="95" t="s">
        <v>1743</v>
      </c>
      <c r="B56" s="86" t="s">
        <v>197</v>
      </c>
      <c r="C56" s="86" t="s">
        <v>198</v>
      </c>
      <c r="D56" s="86" t="s">
        <v>1737</v>
      </c>
      <c r="E56" s="86" t="s">
        <v>1745</v>
      </c>
      <c r="F56" s="86" t="s">
        <v>2</v>
      </c>
      <c r="G56" s="86" t="s">
        <v>2</v>
      </c>
      <c r="H56" s="93" t="s">
        <v>1738</v>
      </c>
      <c r="I56" s="86"/>
    </row>
    <row r="57" spans="1:9" ht="11.25">
      <c r="A57" s="95" t="s">
        <v>1743</v>
      </c>
      <c r="B57" s="86" t="s">
        <v>199</v>
      </c>
      <c r="C57" s="86" t="s">
        <v>3</v>
      </c>
      <c r="D57" s="86" t="s">
        <v>1737</v>
      </c>
      <c r="E57" s="86" t="s">
        <v>2</v>
      </c>
      <c r="F57" s="86" t="s">
        <v>2</v>
      </c>
      <c r="G57" s="86" t="s">
        <v>2</v>
      </c>
      <c r="H57" s="93" t="s">
        <v>1738</v>
      </c>
      <c r="I57" s="86"/>
    </row>
    <row r="58" spans="1:9" ht="11.25">
      <c r="A58" s="95" t="s">
        <v>1744</v>
      </c>
      <c r="B58" s="86" t="s">
        <v>200</v>
      </c>
      <c r="C58" s="86" t="s">
        <v>201</v>
      </c>
      <c r="D58" s="86" t="s">
        <v>1737</v>
      </c>
      <c r="E58" s="86" t="s">
        <v>1745</v>
      </c>
      <c r="F58" s="86" t="s">
        <v>2</v>
      </c>
      <c r="G58" s="86" t="s">
        <v>2</v>
      </c>
      <c r="H58" s="93" t="s">
        <v>1738</v>
      </c>
      <c r="I58" s="86"/>
    </row>
    <row r="59" spans="1:9" ht="11.25">
      <c r="A59" s="95" t="s">
        <v>1744</v>
      </c>
      <c r="B59" s="86" t="s">
        <v>202</v>
      </c>
      <c r="C59" s="86" t="s">
        <v>203</v>
      </c>
      <c r="D59" s="86" t="s">
        <v>1737</v>
      </c>
      <c r="E59" s="86" t="s">
        <v>1745</v>
      </c>
      <c r="F59" s="86" t="s">
        <v>2</v>
      </c>
      <c r="G59" s="86" t="s">
        <v>2</v>
      </c>
      <c r="H59" s="93" t="s">
        <v>1738</v>
      </c>
      <c r="I59" s="86"/>
    </row>
    <row r="60" spans="1:9" ht="11.25">
      <c r="A60" s="95" t="s">
        <v>1744</v>
      </c>
      <c r="B60" s="86" t="s">
        <v>204</v>
      </c>
      <c r="C60" s="86" t="s">
        <v>205</v>
      </c>
      <c r="D60" s="86" t="s">
        <v>1737</v>
      </c>
      <c r="E60" s="86" t="s">
        <v>1745</v>
      </c>
      <c r="F60" s="86" t="s">
        <v>2</v>
      </c>
      <c r="G60" s="86" t="s">
        <v>2</v>
      </c>
      <c r="H60" s="93" t="s">
        <v>1738</v>
      </c>
      <c r="I60" s="86"/>
    </row>
    <row r="61" spans="1:9" ht="11.25">
      <c r="A61" s="95" t="s">
        <v>1744</v>
      </c>
      <c r="B61" s="86" t="s">
        <v>206</v>
      </c>
      <c r="C61" s="86" t="s">
        <v>207</v>
      </c>
      <c r="D61" s="86" t="s">
        <v>1737</v>
      </c>
      <c r="E61" s="86" t="s">
        <v>1745</v>
      </c>
      <c r="F61" s="86" t="s">
        <v>2</v>
      </c>
      <c r="G61" s="86" t="s">
        <v>2</v>
      </c>
      <c r="H61" s="93" t="s">
        <v>1738</v>
      </c>
      <c r="I61" s="86"/>
    </row>
    <row r="62" spans="1:9" ht="11.25">
      <c r="A62" s="95" t="s">
        <v>1744</v>
      </c>
      <c r="B62" s="86" t="s">
        <v>208</v>
      </c>
      <c r="C62" s="86" t="s">
        <v>209</v>
      </c>
      <c r="D62" s="86" t="s">
        <v>1737</v>
      </c>
      <c r="E62" s="86" t="s">
        <v>1745</v>
      </c>
      <c r="F62" s="86" t="s">
        <v>2</v>
      </c>
      <c r="G62" s="86" t="s">
        <v>2</v>
      </c>
      <c r="H62" s="93" t="s">
        <v>1738</v>
      </c>
      <c r="I62" s="86"/>
    </row>
    <row r="63" spans="1:9" ht="11.25">
      <c r="A63" s="95" t="s">
        <v>1743</v>
      </c>
      <c r="B63" s="86" t="s">
        <v>210</v>
      </c>
      <c r="C63" s="86" t="s">
        <v>211</v>
      </c>
      <c r="D63" s="86" t="s">
        <v>1737</v>
      </c>
      <c r="E63" s="86" t="s">
        <v>1745</v>
      </c>
      <c r="F63" s="86" t="s">
        <v>2</v>
      </c>
      <c r="G63" s="86" t="s">
        <v>2</v>
      </c>
      <c r="H63" s="93" t="s">
        <v>1738</v>
      </c>
      <c r="I63" s="86"/>
    </row>
    <row r="64" spans="1:9" ht="11.25">
      <c r="A64" s="95" t="s">
        <v>1743</v>
      </c>
      <c r="B64" s="86" t="s">
        <v>212</v>
      </c>
      <c r="C64" s="86" t="s">
        <v>213</v>
      </c>
      <c r="D64" s="86" t="s">
        <v>1737</v>
      </c>
      <c r="E64" s="86" t="s">
        <v>1745</v>
      </c>
      <c r="F64" s="86" t="s">
        <v>2</v>
      </c>
      <c r="G64" s="86" t="s">
        <v>2</v>
      </c>
      <c r="H64" s="93" t="s">
        <v>1738</v>
      </c>
      <c r="I64" s="86"/>
    </row>
    <row r="65" spans="1:9" ht="11.25">
      <c r="A65" s="95" t="s">
        <v>1743</v>
      </c>
      <c r="B65" s="86" t="s">
        <v>214</v>
      </c>
      <c r="C65" s="86" t="s">
        <v>40</v>
      </c>
      <c r="D65" s="86" t="s">
        <v>1737</v>
      </c>
      <c r="E65" s="86" t="s">
        <v>2</v>
      </c>
      <c r="F65" s="86" t="s">
        <v>2</v>
      </c>
      <c r="G65" s="86" t="s">
        <v>2</v>
      </c>
      <c r="H65" s="93" t="s">
        <v>1738</v>
      </c>
      <c r="I65" s="86"/>
    </row>
    <row r="66" spans="1:9" ht="11.25">
      <c r="A66" s="95" t="s">
        <v>1744</v>
      </c>
      <c r="B66" s="86" t="s">
        <v>215</v>
      </c>
      <c r="C66" s="86" t="s">
        <v>216</v>
      </c>
      <c r="D66" s="86" t="s">
        <v>1737</v>
      </c>
      <c r="E66" s="86" t="s">
        <v>1745</v>
      </c>
      <c r="F66" s="86" t="s">
        <v>2</v>
      </c>
      <c r="G66" s="86" t="s">
        <v>2</v>
      </c>
      <c r="H66" s="93" t="s">
        <v>1738</v>
      </c>
      <c r="I66" s="86"/>
    </row>
    <row r="67" spans="1:9" ht="11.25">
      <c r="A67" s="95" t="s">
        <v>1744</v>
      </c>
      <c r="B67" s="86" t="s">
        <v>217</v>
      </c>
      <c r="C67" s="86" t="s">
        <v>218</v>
      </c>
      <c r="D67" s="86" t="s">
        <v>1737</v>
      </c>
      <c r="E67" s="86" t="s">
        <v>1745</v>
      </c>
      <c r="F67" s="86" t="s">
        <v>2</v>
      </c>
      <c r="G67" s="86" t="s">
        <v>2</v>
      </c>
      <c r="H67" s="93" t="s">
        <v>1738</v>
      </c>
      <c r="I67" s="86"/>
    </row>
    <row r="68" spans="1:9" ht="11.25">
      <c r="A68" s="95" t="s">
        <v>1744</v>
      </c>
      <c r="B68" s="86" t="s">
        <v>219</v>
      </c>
      <c r="C68" s="86" t="s">
        <v>220</v>
      </c>
      <c r="D68" s="86" t="s">
        <v>1737</v>
      </c>
      <c r="E68" s="86" t="s">
        <v>1745</v>
      </c>
      <c r="F68" s="86" t="s">
        <v>2</v>
      </c>
      <c r="G68" s="86" t="s">
        <v>2</v>
      </c>
      <c r="H68" s="93" t="s">
        <v>1738</v>
      </c>
      <c r="I68" s="86"/>
    </row>
    <row r="69" spans="1:9" ht="11.25">
      <c r="A69" s="95" t="s">
        <v>1743</v>
      </c>
      <c r="B69" s="86" t="s">
        <v>221</v>
      </c>
      <c r="C69" s="86" t="s">
        <v>222</v>
      </c>
      <c r="D69" s="86" t="s">
        <v>1737</v>
      </c>
      <c r="E69" s="86" t="s">
        <v>1745</v>
      </c>
      <c r="F69" s="86" t="s">
        <v>2</v>
      </c>
      <c r="G69" s="86" t="s">
        <v>2</v>
      </c>
      <c r="H69" s="93" t="s">
        <v>1738</v>
      </c>
      <c r="I69" s="86"/>
    </row>
    <row r="70" spans="1:9" ht="11.25">
      <c r="A70" s="95" t="s">
        <v>1743</v>
      </c>
      <c r="B70" s="86" t="s">
        <v>223</v>
      </c>
      <c r="C70" s="86" t="s">
        <v>14</v>
      </c>
      <c r="D70" s="86" t="s">
        <v>1737</v>
      </c>
      <c r="E70" s="86" t="s">
        <v>2</v>
      </c>
      <c r="F70" s="86" t="s">
        <v>2</v>
      </c>
      <c r="G70" s="86" t="s">
        <v>2</v>
      </c>
      <c r="H70" s="93" t="s">
        <v>1738</v>
      </c>
      <c r="I70" s="86"/>
    </row>
    <row r="71" spans="1:9" ht="11.25">
      <c r="A71" s="95" t="s">
        <v>1744</v>
      </c>
      <c r="B71" s="86" t="s">
        <v>224</v>
      </c>
      <c r="C71" s="86" t="s">
        <v>225</v>
      </c>
      <c r="D71" s="86" t="s">
        <v>1737</v>
      </c>
      <c r="E71" s="86" t="s">
        <v>1745</v>
      </c>
      <c r="F71" s="86" t="s">
        <v>2</v>
      </c>
      <c r="G71" s="86" t="s">
        <v>2</v>
      </c>
      <c r="H71" s="93" t="s">
        <v>1738</v>
      </c>
      <c r="I71" s="86"/>
    </row>
    <row r="72" spans="1:9" ht="11.25">
      <c r="A72" s="95" t="s">
        <v>1743</v>
      </c>
      <c r="B72" s="86" t="s">
        <v>226</v>
      </c>
      <c r="C72" s="86" t="s">
        <v>227</v>
      </c>
      <c r="D72" s="86" t="s">
        <v>1737</v>
      </c>
      <c r="E72" s="86" t="s">
        <v>2</v>
      </c>
      <c r="F72" s="86" t="s">
        <v>2</v>
      </c>
      <c r="G72" s="86" t="s">
        <v>2</v>
      </c>
      <c r="H72" s="93" t="s">
        <v>1738</v>
      </c>
      <c r="I72" s="86"/>
    </row>
    <row r="73" spans="1:9" ht="11.25">
      <c r="A73" s="95" t="s">
        <v>1744</v>
      </c>
      <c r="B73" s="86" t="s">
        <v>228</v>
      </c>
      <c r="C73" s="86" t="s">
        <v>229</v>
      </c>
      <c r="D73" s="86" t="s">
        <v>1737</v>
      </c>
      <c r="E73" s="86" t="s">
        <v>1745</v>
      </c>
      <c r="F73" s="86" t="s">
        <v>2</v>
      </c>
      <c r="G73" s="86" t="s">
        <v>2</v>
      </c>
      <c r="H73" s="93" t="s">
        <v>1738</v>
      </c>
      <c r="I73" s="86"/>
    </row>
    <row r="74" spans="1:9" ht="11.25">
      <c r="A74" s="95" t="s">
        <v>1744</v>
      </c>
      <c r="B74" s="86" t="s">
        <v>230</v>
      </c>
      <c r="C74" s="86" t="s">
        <v>231</v>
      </c>
      <c r="D74" s="86" t="s">
        <v>1737</v>
      </c>
      <c r="E74" s="86" t="s">
        <v>1745</v>
      </c>
      <c r="F74" s="86" t="s">
        <v>2</v>
      </c>
      <c r="G74" s="86" t="s">
        <v>2</v>
      </c>
      <c r="H74" s="93" t="s">
        <v>1738</v>
      </c>
      <c r="I74" s="86"/>
    </row>
    <row r="75" spans="1:9" ht="11.25">
      <c r="A75" s="95" t="s">
        <v>1744</v>
      </c>
      <c r="B75" s="86" t="s">
        <v>232</v>
      </c>
      <c r="C75" s="86" t="s">
        <v>233</v>
      </c>
      <c r="D75" s="86" t="s">
        <v>1737</v>
      </c>
      <c r="E75" s="86" t="s">
        <v>1745</v>
      </c>
      <c r="F75" s="86" t="s">
        <v>2</v>
      </c>
      <c r="G75" s="86" t="s">
        <v>2</v>
      </c>
      <c r="H75" s="93" t="s">
        <v>1738</v>
      </c>
      <c r="I75" s="86"/>
    </row>
    <row r="76" spans="1:9" ht="11.25">
      <c r="A76" s="95" t="s">
        <v>1744</v>
      </c>
      <c r="B76" s="86" t="s">
        <v>234</v>
      </c>
      <c r="C76" s="86" t="s">
        <v>235</v>
      </c>
      <c r="D76" s="86" t="s">
        <v>1737</v>
      </c>
      <c r="E76" s="86" t="s">
        <v>1745</v>
      </c>
      <c r="F76" s="86" t="s">
        <v>2</v>
      </c>
      <c r="G76" s="86" t="s">
        <v>2</v>
      </c>
      <c r="H76" s="93" t="s">
        <v>1738</v>
      </c>
      <c r="I76" s="86"/>
    </row>
    <row r="77" spans="1:9" ht="11.25">
      <c r="A77" s="95" t="s">
        <v>1743</v>
      </c>
      <c r="B77" s="86" t="s">
        <v>236</v>
      </c>
      <c r="C77" s="86" t="s">
        <v>237</v>
      </c>
      <c r="D77" s="86" t="s">
        <v>1737</v>
      </c>
      <c r="E77" s="86" t="s">
        <v>2</v>
      </c>
      <c r="F77" s="86" t="s">
        <v>2</v>
      </c>
      <c r="G77" s="86" t="s">
        <v>2</v>
      </c>
      <c r="H77" s="93" t="s">
        <v>1738</v>
      </c>
      <c r="I77" s="86"/>
    </row>
    <row r="78" spans="1:9" ht="11.25">
      <c r="A78" s="95" t="s">
        <v>1744</v>
      </c>
      <c r="B78" s="86" t="s">
        <v>238</v>
      </c>
      <c r="C78" s="86" t="s">
        <v>117</v>
      </c>
      <c r="D78" s="86" t="s">
        <v>1737</v>
      </c>
      <c r="E78" s="86" t="s">
        <v>1745</v>
      </c>
      <c r="F78" s="86" t="s">
        <v>2</v>
      </c>
      <c r="G78" s="86" t="s">
        <v>2</v>
      </c>
      <c r="H78" s="93" t="s">
        <v>1738</v>
      </c>
      <c r="I78" s="86"/>
    </row>
    <row r="79" spans="1:9" ht="11.25">
      <c r="A79" s="95" t="s">
        <v>1744</v>
      </c>
      <c r="B79" s="86" t="s">
        <v>239</v>
      </c>
      <c r="C79" s="86" t="s">
        <v>240</v>
      </c>
      <c r="D79" s="86" t="s">
        <v>1737</v>
      </c>
      <c r="E79" s="86" t="s">
        <v>1745</v>
      </c>
      <c r="F79" s="86" t="s">
        <v>2</v>
      </c>
      <c r="G79" s="86" t="s">
        <v>2</v>
      </c>
      <c r="H79" s="93" t="s">
        <v>1738</v>
      </c>
      <c r="I79" s="86"/>
    </row>
    <row r="80" spans="1:9" ht="11.25">
      <c r="A80" s="95" t="s">
        <v>1744</v>
      </c>
      <c r="B80" s="86" t="s">
        <v>241</v>
      </c>
      <c r="C80" s="86" t="s">
        <v>242</v>
      </c>
      <c r="D80" s="86" t="s">
        <v>1737</v>
      </c>
      <c r="E80" s="86" t="s">
        <v>1745</v>
      </c>
      <c r="F80" s="86" t="s">
        <v>2</v>
      </c>
      <c r="G80" s="86" t="s">
        <v>2</v>
      </c>
      <c r="H80" s="93" t="s">
        <v>1738</v>
      </c>
      <c r="I80" s="86"/>
    </row>
    <row r="81" spans="1:9" ht="11.25">
      <c r="A81" s="95" t="s">
        <v>1744</v>
      </c>
      <c r="B81" s="86" t="s">
        <v>243</v>
      </c>
      <c r="C81" s="86" t="s">
        <v>244</v>
      </c>
      <c r="D81" s="86" t="s">
        <v>1737</v>
      </c>
      <c r="E81" s="86" t="s">
        <v>1745</v>
      </c>
      <c r="F81" s="86" t="s">
        <v>2</v>
      </c>
      <c r="G81" s="86" t="s">
        <v>2</v>
      </c>
      <c r="H81" s="93" t="s">
        <v>1738</v>
      </c>
      <c r="I81" s="86"/>
    </row>
    <row r="82" spans="1:9" ht="11.25">
      <c r="A82" s="95" t="s">
        <v>1744</v>
      </c>
      <c r="B82" s="86" t="s">
        <v>245</v>
      </c>
      <c r="C82" s="86" t="s">
        <v>246</v>
      </c>
      <c r="D82" s="86" t="s">
        <v>1737</v>
      </c>
      <c r="E82" s="86" t="s">
        <v>1745</v>
      </c>
      <c r="F82" s="86" t="s">
        <v>2</v>
      </c>
      <c r="G82" s="86" t="s">
        <v>2</v>
      </c>
      <c r="H82" s="93" t="s">
        <v>1738</v>
      </c>
      <c r="I82" s="86"/>
    </row>
    <row r="83" spans="1:9" ht="11.25">
      <c r="A83" s="95" t="s">
        <v>1744</v>
      </c>
      <c r="B83" s="86" t="s">
        <v>247</v>
      </c>
      <c r="C83" s="86" t="s">
        <v>248</v>
      </c>
      <c r="D83" s="86" t="s">
        <v>1737</v>
      </c>
      <c r="E83" s="86" t="s">
        <v>1745</v>
      </c>
      <c r="F83" s="86" t="s">
        <v>2</v>
      </c>
      <c r="G83" s="86" t="s">
        <v>2</v>
      </c>
      <c r="H83" s="93" t="s">
        <v>1738</v>
      </c>
      <c r="I83" s="86"/>
    </row>
    <row r="84" spans="1:9" ht="11.25">
      <c r="A84" s="95" t="s">
        <v>1744</v>
      </c>
      <c r="B84" s="86" t="s">
        <v>249</v>
      </c>
      <c r="C84" s="86" t="s">
        <v>250</v>
      </c>
      <c r="D84" s="86" t="s">
        <v>1737</v>
      </c>
      <c r="E84" s="86" t="s">
        <v>1745</v>
      </c>
      <c r="F84" s="86" t="s">
        <v>2</v>
      </c>
      <c r="G84" s="86" t="s">
        <v>2</v>
      </c>
      <c r="H84" s="93" t="s">
        <v>1738</v>
      </c>
      <c r="I84" s="86"/>
    </row>
    <row r="85" spans="1:9" ht="11.25">
      <c r="A85" s="95" t="s">
        <v>1744</v>
      </c>
      <c r="B85" s="86" t="s">
        <v>251</v>
      </c>
      <c r="C85" s="86" t="s">
        <v>252</v>
      </c>
      <c r="D85" s="86" t="s">
        <v>1737</v>
      </c>
      <c r="E85" s="86" t="s">
        <v>1745</v>
      </c>
      <c r="F85" s="86" t="s">
        <v>2</v>
      </c>
      <c r="G85" s="86" t="s">
        <v>2</v>
      </c>
      <c r="H85" s="93" t="s">
        <v>1738</v>
      </c>
      <c r="I85" s="86"/>
    </row>
    <row r="86" spans="1:9" ht="11.25">
      <c r="A86" s="95" t="s">
        <v>1744</v>
      </c>
      <c r="B86" s="86" t="s">
        <v>253</v>
      </c>
      <c r="C86" s="86" t="s">
        <v>254</v>
      </c>
      <c r="D86" s="86" t="s">
        <v>1737</v>
      </c>
      <c r="E86" s="86" t="s">
        <v>1745</v>
      </c>
      <c r="F86" s="86" t="s">
        <v>2</v>
      </c>
      <c r="G86" s="86" t="s">
        <v>2</v>
      </c>
      <c r="H86" s="93" t="s">
        <v>1738</v>
      </c>
      <c r="I86" s="86"/>
    </row>
    <row r="87" spans="1:9" ht="11.25">
      <c r="A87" s="95" t="s">
        <v>1744</v>
      </c>
      <c r="B87" s="86" t="s">
        <v>255</v>
      </c>
      <c r="C87" s="86" t="s">
        <v>256</v>
      </c>
      <c r="D87" s="86" t="s">
        <v>1737</v>
      </c>
      <c r="E87" s="86" t="s">
        <v>1745</v>
      </c>
      <c r="F87" s="86" t="s">
        <v>2</v>
      </c>
      <c r="G87" s="86" t="s">
        <v>2</v>
      </c>
      <c r="H87" s="93" t="s">
        <v>1738</v>
      </c>
      <c r="I87" s="86"/>
    </row>
    <row r="88" spans="1:9" ht="11.25">
      <c r="A88" s="95" t="s">
        <v>1743</v>
      </c>
      <c r="B88" s="86" t="s">
        <v>257</v>
      </c>
      <c r="C88" s="86" t="s">
        <v>258</v>
      </c>
      <c r="D88" s="86" t="s">
        <v>1737</v>
      </c>
      <c r="E88" s="86" t="s">
        <v>2</v>
      </c>
      <c r="F88" s="86" t="s">
        <v>2</v>
      </c>
      <c r="G88" s="86" t="s">
        <v>2</v>
      </c>
      <c r="H88" s="93" t="s">
        <v>1738</v>
      </c>
      <c r="I88" s="86"/>
    </row>
    <row r="89" spans="1:9" ht="11.25">
      <c r="A89" s="95" t="s">
        <v>1744</v>
      </c>
      <c r="B89" s="86" t="s">
        <v>259</v>
      </c>
      <c r="C89" s="86" t="s">
        <v>260</v>
      </c>
      <c r="D89" s="86" t="s">
        <v>1737</v>
      </c>
      <c r="E89" s="86" t="s">
        <v>1745</v>
      </c>
      <c r="F89" s="86" t="s">
        <v>2</v>
      </c>
      <c r="G89" s="86" t="s">
        <v>2</v>
      </c>
      <c r="H89" s="93" t="s">
        <v>1738</v>
      </c>
      <c r="I89" s="86"/>
    </row>
    <row r="90" spans="1:9" ht="11.25">
      <c r="A90" s="95" t="s">
        <v>1744</v>
      </c>
      <c r="B90" s="86" t="s">
        <v>261</v>
      </c>
      <c r="C90" s="86" t="s">
        <v>262</v>
      </c>
      <c r="D90" s="86" t="s">
        <v>1737</v>
      </c>
      <c r="E90" s="86" t="s">
        <v>1745</v>
      </c>
      <c r="F90" s="86" t="s">
        <v>2</v>
      </c>
      <c r="G90" s="86" t="s">
        <v>2</v>
      </c>
      <c r="H90" s="93" t="s">
        <v>1738</v>
      </c>
      <c r="I90" s="86"/>
    </row>
    <row r="91" spans="1:9" ht="11.25">
      <c r="A91" s="95" t="s">
        <v>1744</v>
      </c>
      <c r="B91" s="86" t="s">
        <v>263</v>
      </c>
      <c r="C91" s="86" t="s">
        <v>264</v>
      </c>
      <c r="D91" s="86" t="s">
        <v>1737</v>
      </c>
      <c r="E91" s="86" t="s">
        <v>1745</v>
      </c>
      <c r="F91" s="86" t="s">
        <v>2</v>
      </c>
      <c r="G91" s="86" t="s">
        <v>2</v>
      </c>
      <c r="H91" s="93" t="s">
        <v>1738</v>
      </c>
      <c r="I91" s="86"/>
    </row>
    <row r="92" spans="1:9" ht="11.25">
      <c r="A92" s="95" t="s">
        <v>1744</v>
      </c>
      <c r="B92" s="86" t="s">
        <v>265</v>
      </c>
      <c r="C92" s="86" t="s">
        <v>266</v>
      </c>
      <c r="D92" s="86" t="s">
        <v>1737</v>
      </c>
      <c r="E92" s="86" t="s">
        <v>1745</v>
      </c>
      <c r="F92" s="86" t="s">
        <v>2</v>
      </c>
      <c r="G92" s="86" t="s">
        <v>2</v>
      </c>
      <c r="H92" s="93" t="s">
        <v>1738</v>
      </c>
      <c r="I92" s="86"/>
    </row>
    <row r="93" spans="1:9" ht="11.25">
      <c r="A93" s="95" t="s">
        <v>1743</v>
      </c>
      <c r="B93" s="86" t="s">
        <v>267</v>
      </c>
      <c r="C93" s="86" t="s">
        <v>268</v>
      </c>
      <c r="D93" s="86" t="s">
        <v>1737</v>
      </c>
      <c r="E93" s="86" t="s">
        <v>2</v>
      </c>
      <c r="F93" s="86" t="s">
        <v>2</v>
      </c>
      <c r="G93" s="86" t="s">
        <v>2</v>
      </c>
      <c r="H93" s="93" t="s">
        <v>1738</v>
      </c>
      <c r="I93" s="86"/>
    </row>
    <row r="94" spans="1:9" ht="11.25">
      <c r="A94" s="95" t="s">
        <v>1744</v>
      </c>
      <c r="B94" s="86" t="s">
        <v>269</v>
      </c>
      <c r="C94" s="86" t="s">
        <v>270</v>
      </c>
      <c r="D94" s="86" t="s">
        <v>1737</v>
      </c>
      <c r="E94" s="86" t="s">
        <v>1745</v>
      </c>
      <c r="F94" s="86" t="s">
        <v>2</v>
      </c>
      <c r="G94" s="86" t="s">
        <v>2</v>
      </c>
      <c r="H94" s="93" t="s">
        <v>1738</v>
      </c>
      <c r="I94" s="86"/>
    </row>
    <row r="95" spans="1:9" ht="11.25">
      <c r="A95" s="95" t="s">
        <v>1744</v>
      </c>
      <c r="B95" s="86" t="s">
        <v>271</v>
      </c>
      <c r="C95" s="86" t="s">
        <v>272</v>
      </c>
      <c r="D95" s="86" t="s">
        <v>1737</v>
      </c>
      <c r="E95" s="86" t="s">
        <v>1745</v>
      </c>
      <c r="F95" s="86" t="s">
        <v>2</v>
      </c>
      <c r="G95" s="86" t="s">
        <v>2</v>
      </c>
      <c r="H95" s="93" t="s">
        <v>1738</v>
      </c>
      <c r="I95" s="86"/>
    </row>
    <row r="96" spans="1:9" ht="11.25">
      <c r="A96" s="95" t="s">
        <v>1744</v>
      </c>
      <c r="B96" s="86" t="s">
        <v>273</v>
      </c>
      <c r="C96" s="86" t="s">
        <v>274</v>
      </c>
      <c r="D96" s="86" t="s">
        <v>1737</v>
      </c>
      <c r="E96" s="86" t="s">
        <v>1745</v>
      </c>
      <c r="F96" s="86" t="s">
        <v>2</v>
      </c>
      <c r="G96" s="86" t="s">
        <v>2</v>
      </c>
      <c r="H96" s="93" t="s">
        <v>1738</v>
      </c>
      <c r="I96" s="86"/>
    </row>
    <row r="97" spans="1:9" ht="11.25">
      <c r="A97" s="95" t="s">
        <v>1743</v>
      </c>
      <c r="B97" s="86" t="s">
        <v>275</v>
      </c>
      <c r="C97" s="86" t="s">
        <v>276</v>
      </c>
      <c r="D97" s="86" t="s">
        <v>1737</v>
      </c>
      <c r="E97" s="86" t="s">
        <v>1745</v>
      </c>
      <c r="F97" s="86" t="s">
        <v>2</v>
      </c>
      <c r="G97" s="86" t="s">
        <v>2</v>
      </c>
      <c r="H97" s="93" t="s">
        <v>1738</v>
      </c>
      <c r="I97" s="86"/>
    </row>
    <row r="98" spans="1:9" ht="11.25">
      <c r="A98" s="95" t="s">
        <v>1743</v>
      </c>
      <c r="B98" s="86" t="s">
        <v>277</v>
      </c>
      <c r="C98" s="86" t="s">
        <v>278</v>
      </c>
      <c r="D98" s="86" t="s">
        <v>1737</v>
      </c>
      <c r="E98" s="86" t="s">
        <v>1745</v>
      </c>
      <c r="F98" s="86" t="s">
        <v>2</v>
      </c>
      <c r="G98" s="86" t="s">
        <v>2</v>
      </c>
      <c r="H98" s="93" t="s">
        <v>1738</v>
      </c>
      <c r="I98" s="86"/>
    </row>
    <row r="99" spans="1:9" ht="11.25">
      <c r="A99" s="95" t="s">
        <v>1743</v>
      </c>
      <c r="B99" s="86" t="s">
        <v>279</v>
      </c>
      <c r="C99" s="86" t="s">
        <v>280</v>
      </c>
      <c r="D99" s="86" t="s">
        <v>1737</v>
      </c>
      <c r="E99" s="86" t="s">
        <v>1745</v>
      </c>
      <c r="F99" s="86" t="s">
        <v>2</v>
      </c>
      <c r="G99" s="86" t="s">
        <v>2</v>
      </c>
      <c r="H99" s="93" t="s">
        <v>1738</v>
      </c>
      <c r="I99" s="86"/>
    </row>
    <row r="100" spans="1:9" ht="11.25">
      <c r="A100" s="95" t="s">
        <v>1743</v>
      </c>
      <c r="B100" s="86" t="s">
        <v>281</v>
      </c>
      <c r="C100" s="86" t="s">
        <v>282</v>
      </c>
      <c r="D100" s="86" t="s">
        <v>1737</v>
      </c>
      <c r="E100" s="86" t="s">
        <v>1745</v>
      </c>
      <c r="F100" s="86" t="s">
        <v>2</v>
      </c>
      <c r="G100" s="86" t="s">
        <v>2</v>
      </c>
      <c r="H100" s="93" t="s">
        <v>1738</v>
      </c>
      <c r="I100" s="86"/>
    </row>
    <row r="101" spans="1:9" ht="11.25">
      <c r="A101" s="95" t="s">
        <v>1743</v>
      </c>
      <c r="B101" s="86" t="s">
        <v>283</v>
      </c>
      <c r="C101" s="86" t="s">
        <v>284</v>
      </c>
      <c r="D101" s="86" t="s">
        <v>1737</v>
      </c>
      <c r="E101" s="86" t="s">
        <v>2</v>
      </c>
      <c r="F101" s="86" t="s">
        <v>2</v>
      </c>
      <c r="G101" s="86" t="s">
        <v>2</v>
      </c>
      <c r="H101" s="93" t="s">
        <v>1738</v>
      </c>
      <c r="I101" s="86"/>
    </row>
    <row r="102" spans="1:9" ht="11.25">
      <c r="A102" s="95" t="s">
        <v>1744</v>
      </c>
      <c r="B102" s="86" t="s">
        <v>285</v>
      </c>
      <c r="C102" s="86" t="s">
        <v>286</v>
      </c>
      <c r="D102" s="86" t="s">
        <v>1737</v>
      </c>
      <c r="E102" s="86" t="s">
        <v>1745</v>
      </c>
      <c r="F102" s="86" t="s">
        <v>2</v>
      </c>
      <c r="G102" s="86" t="s">
        <v>2</v>
      </c>
      <c r="H102" s="93" t="s">
        <v>1738</v>
      </c>
      <c r="I102" s="86"/>
    </row>
    <row r="103" spans="1:9" ht="11.25">
      <c r="A103" s="95" t="s">
        <v>1744</v>
      </c>
      <c r="B103" s="86" t="s">
        <v>287</v>
      </c>
      <c r="C103" s="86" t="s">
        <v>288</v>
      </c>
      <c r="D103" s="86" t="s">
        <v>1737</v>
      </c>
      <c r="E103" s="86" t="s">
        <v>1745</v>
      </c>
      <c r="F103" s="86" t="s">
        <v>2</v>
      </c>
      <c r="G103" s="86" t="s">
        <v>2</v>
      </c>
      <c r="H103" s="93" t="s">
        <v>1738</v>
      </c>
      <c r="I103" s="86"/>
    </row>
    <row r="104" spans="1:9" ht="11.25">
      <c r="A104" s="95" t="s">
        <v>1743</v>
      </c>
      <c r="B104" s="86" t="s">
        <v>289</v>
      </c>
      <c r="C104" s="86" t="s">
        <v>290</v>
      </c>
      <c r="D104" s="86" t="s">
        <v>1737</v>
      </c>
      <c r="E104" s="86" t="s">
        <v>1745</v>
      </c>
      <c r="F104" s="86" t="s">
        <v>2</v>
      </c>
      <c r="G104" s="86" t="s">
        <v>2</v>
      </c>
      <c r="H104" s="93" t="s">
        <v>1738</v>
      </c>
      <c r="I104" s="86"/>
    </row>
    <row r="105" spans="1:9" ht="11.25">
      <c r="A105" s="95" t="s">
        <v>1743</v>
      </c>
      <c r="B105" s="86" t="s">
        <v>291</v>
      </c>
      <c r="C105" s="86" t="s">
        <v>292</v>
      </c>
      <c r="D105" s="86" t="s">
        <v>1737</v>
      </c>
      <c r="E105" s="86" t="s">
        <v>2</v>
      </c>
      <c r="F105" s="86" t="s">
        <v>2</v>
      </c>
      <c r="G105" s="86" t="s">
        <v>2</v>
      </c>
      <c r="H105" s="93" t="s">
        <v>1738</v>
      </c>
      <c r="I105" s="86"/>
    </row>
    <row r="106" spans="1:9" ht="11.25">
      <c r="A106" s="95" t="s">
        <v>1744</v>
      </c>
      <c r="B106" s="86" t="s">
        <v>293</v>
      </c>
      <c r="C106" s="86" t="s">
        <v>294</v>
      </c>
      <c r="D106" s="86" t="s">
        <v>1737</v>
      </c>
      <c r="E106" s="86" t="s">
        <v>1745</v>
      </c>
      <c r="F106" s="86" t="s">
        <v>2</v>
      </c>
      <c r="G106" s="86" t="s">
        <v>2</v>
      </c>
      <c r="H106" s="93" t="s">
        <v>1738</v>
      </c>
      <c r="I106" s="86"/>
    </row>
    <row r="107" spans="1:9" ht="11.25">
      <c r="A107" s="95" t="s">
        <v>1744</v>
      </c>
      <c r="B107" s="86" t="s">
        <v>295</v>
      </c>
      <c r="C107" s="86" t="s">
        <v>296</v>
      </c>
      <c r="D107" s="86" t="s">
        <v>1737</v>
      </c>
      <c r="E107" s="86" t="s">
        <v>1745</v>
      </c>
      <c r="F107" s="86" t="s">
        <v>2</v>
      </c>
      <c r="G107" s="86" t="s">
        <v>2</v>
      </c>
      <c r="H107" s="93" t="s">
        <v>1738</v>
      </c>
      <c r="I107" s="86"/>
    </row>
    <row r="108" spans="1:9" ht="11.25">
      <c r="A108" s="95" t="s">
        <v>1743</v>
      </c>
      <c r="B108" s="86" t="s">
        <v>297</v>
      </c>
      <c r="C108" s="86" t="s">
        <v>32</v>
      </c>
      <c r="D108" s="86" t="s">
        <v>1737</v>
      </c>
      <c r="E108" s="86" t="s">
        <v>2</v>
      </c>
      <c r="F108" s="86" t="s">
        <v>2</v>
      </c>
      <c r="G108" s="86" t="s">
        <v>2</v>
      </c>
      <c r="H108" s="93" t="s">
        <v>1738</v>
      </c>
      <c r="I108" s="86"/>
    </row>
    <row r="109" spans="1:9" ht="11.25">
      <c r="A109" s="95" t="s">
        <v>1744</v>
      </c>
      <c r="B109" s="86" t="s">
        <v>298</v>
      </c>
      <c r="C109" s="86" t="s">
        <v>299</v>
      </c>
      <c r="D109" s="86" t="s">
        <v>1737</v>
      </c>
      <c r="E109" s="86" t="s">
        <v>1745</v>
      </c>
      <c r="F109" s="86" t="s">
        <v>2</v>
      </c>
      <c r="G109" s="86" t="s">
        <v>2</v>
      </c>
      <c r="H109" s="93" t="s">
        <v>1738</v>
      </c>
      <c r="I109" s="86"/>
    </row>
    <row r="110" spans="1:9" ht="11.25">
      <c r="A110" s="95" t="s">
        <v>1744</v>
      </c>
      <c r="B110" s="86" t="s">
        <v>300</v>
      </c>
      <c r="C110" s="86" t="s">
        <v>301</v>
      </c>
      <c r="D110" s="86" t="s">
        <v>1737</v>
      </c>
      <c r="E110" s="86" t="s">
        <v>1745</v>
      </c>
      <c r="F110" s="86" t="s">
        <v>2</v>
      </c>
      <c r="G110" s="86" t="s">
        <v>2</v>
      </c>
      <c r="H110" s="93" t="s">
        <v>1738</v>
      </c>
      <c r="I110" s="86"/>
    </row>
    <row r="111" spans="1:9" ht="11.25">
      <c r="A111" s="95" t="s">
        <v>1744</v>
      </c>
      <c r="B111" s="86" t="s">
        <v>302</v>
      </c>
      <c r="C111" s="86" t="s">
        <v>303</v>
      </c>
      <c r="D111" s="86" t="s">
        <v>1737</v>
      </c>
      <c r="E111" s="86" t="s">
        <v>1745</v>
      </c>
      <c r="F111" s="86" t="s">
        <v>2</v>
      </c>
      <c r="G111" s="86" t="s">
        <v>2</v>
      </c>
      <c r="H111" s="93" t="s">
        <v>1738</v>
      </c>
      <c r="I111" s="86"/>
    </row>
    <row r="112" spans="1:9" ht="11.25">
      <c r="A112" s="95" t="s">
        <v>1744</v>
      </c>
      <c r="B112" s="86" t="s">
        <v>304</v>
      </c>
      <c r="C112" s="86" t="s">
        <v>305</v>
      </c>
      <c r="D112" s="86" t="s">
        <v>1737</v>
      </c>
      <c r="E112" s="86" t="s">
        <v>1745</v>
      </c>
      <c r="F112" s="86" t="s">
        <v>2</v>
      </c>
      <c r="G112" s="86" t="s">
        <v>2</v>
      </c>
      <c r="H112" s="93" t="s">
        <v>1738</v>
      </c>
      <c r="I112" s="86"/>
    </row>
    <row r="113" spans="1:9" ht="11.25">
      <c r="A113" s="95" t="s">
        <v>1744</v>
      </c>
      <c r="B113" s="86" t="s">
        <v>306</v>
      </c>
      <c r="C113" s="86" t="s">
        <v>307</v>
      </c>
      <c r="D113" s="86" t="s">
        <v>1737</v>
      </c>
      <c r="E113" s="86" t="s">
        <v>1745</v>
      </c>
      <c r="F113" s="86" t="s">
        <v>2</v>
      </c>
      <c r="G113" s="86" t="s">
        <v>2</v>
      </c>
      <c r="H113" s="93" t="s">
        <v>1738</v>
      </c>
      <c r="I113" s="86"/>
    </row>
    <row r="114" spans="1:9" ht="11.25">
      <c r="A114" s="95" t="s">
        <v>1744</v>
      </c>
      <c r="B114" s="86" t="s">
        <v>308</v>
      </c>
      <c r="C114" s="86" t="s">
        <v>309</v>
      </c>
      <c r="D114" s="86" t="s">
        <v>1737</v>
      </c>
      <c r="E114" s="86" t="s">
        <v>1745</v>
      </c>
      <c r="F114" s="86" t="s">
        <v>2</v>
      </c>
      <c r="G114" s="86" t="s">
        <v>2</v>
      </c>
      <c r="H114" s="93" t="s">
        <v>1738</v>
      </c>
      <c r="I114" s="86"/>
    </row>
    <row r="115" spans="1:9" ht="11.25">
      <c r="A115" s="95" t="s">
        <v>1744</v>
      </c>
      <c r="B115" s="86" t="s">
        <v>310</v>
      </c>
      <c r="C115" s="86" t="s">
        <v>311</v>
      </c>
      <c r="D115" s="86" t="s">
        <v>1737</v>
      </c>
      <c r="E115" s="86" t="s">
        <v>1745</v>
      </c>
      <c r="F115" s="86" t="s">
        <v>2</v>
      </c>
      <c r="G115" s="86" t="s">
        <v>2</v>
      </c>
      <c r="H115" s="93" t="s">
        <v>1738</v>
      </c>
      <c r="I115" s="86"/>
    </row>
    <row r="116" spans="1:9" ht="11.25">
      <c r="A116" s="95" t="s">
        <v>1744</v>
      </c>
      <c r="B116" s="86" t="s">
        <v>312</v>
      </c>
      <c r="C116" s="86" t="s">
        <v>313</v>
      </c>
      <c r="D116" s="86" t="s">
        <v>1737</v>
      </c>
      <c r="E116" s="86" t="s">
        <v>1745</v>
      </c>
      <c r="F116" s="86" t="s">
        <v>2</v>
      </c>
      <c r="G116" s="86" t="s">
        <v>2</v>
      </c>
      <c r="H116" s="93" t="s">
        <v>1738</v>
      </c>
      <c r="I116" s="86"/>
    </row>
    <row r="117" spans="1:9" ht="11.25">
      <c r="A117" s="95" t="s">
        <v>1744</v>
      </c>
      <c r="B117" s="86" t="s">
        <v>314</v>
      </c>
      <c r="C117" s="86" t="s">
        <v>315</v>
      </c>
      <c r="D117" s="86" t="s">
        <v>1737</v>
      </c>
      <c r="E117" s="86" t="s">
        <v>1745</v>
      </c>
      <c r="F117" s="86" t="s">
        <v>2</v>
      </c>
      <c r="G117" s="86" t="s">
        <v>2</v>
      </c>
      <c r="H117" s="93" t="s">
        <v>1738</v>
      </c>
      <c r="I117" s="86"/>
    </row>
    <row r="118" spans="1:9" ht="11.25">
      <c r="A118" s="95" t="s">
        <v>1743</v>
      </c>
      <c r="B118" s="86" t="s">
        <v>316</v>
      </c>
      <c r="C118" s="86" t="s">
        <v>317</v>
      </c>
      <c r="D118" s="86" t="s">
        <v>1737</v>
      </c>
      <c r="E118" s="86" t="s">
        <v>2</v>
      </c>
      <c r="F118" s="86" t="s">
        <v>2</v>
      </c>
      <c r="G118" s="86" t="s">
        <v>2</v>
      </c>
      <c r="H118" s="93" t="s">
        <v>1738</v>
      </c>
      <c r="I118" s="86"/>
    </row>
    <row r="119" spans="1:9" ht="11.25">
      <c r="A119" s="95" t="s">
        <v>1744</v>
      </c>
      <c r="B119" s="86" t="s">
        <v>318</v>
      </c>
      <c r="C119" s="86" t="s">
        <v>319</v>
      </c>
      <c r="D119" s="86" t="s">
        <v>1737</v>
      </c>
      <c r="E119" s="86" t="s">
        <v>1745</v>
      </c>
      <c r="F119" s="86" t="s">
        <v>2</v>
      </c>
      <c r="G119" s="86" t="s">
        <v>2</v>
      </c>
      <c r="H119" s="93" t="s">
        <v>1738</v>
      </c>
      <c r="I119" s="86"/>
    </row>
    <row r="120" spans="1:9" ht="11.25">
      <c r="A120" s="95" t="s">
        <v>1744</v>
      </c>
      <c r="B120" s="86" t="s">
        <v>320</v>
      </c>
      <c r="C120" s="86" t="s">
        <v>321</v>
      </c>
      <c r="D120" s="86" t="s">
        <v>1737</v>
      </c>
      <c r="E120" s="86" t="s">
        <v>1745</v>
      </c>
      <c r="F120" s="86" t="s">
        <v>2</v>
      </c>
      <c r="G120" s="86" t="s">
        <v>2</v>
      </c>
      <c r="H120" s="93" t="s">
        <v>1738</v>
      </c>
      <c r="I120" s="86"/>
    </row>
    <row r="121" spans="1:9" ht="11.25">
      <c r="A121" s="95" t="s">
        <v>1744</v>
      </c>
      <c r="B121" s="86" t="s">
        <v>322</v>
      </c>
      <c r="C121" s="86" t="s">
        <v>323</v>
      </c>
      <c r="D121" s="86" t="s">
        <v>1737</v>
      </c>
      <c r="E121" s="86" t="s">
        <v>1745</v>
      </c>
      <c r="F121" s="86" t="s">
        <v>2</v>
      </c>
      <c r="G121" s="86" t="s">
        <v>2</v>
      </c>
      <c r="H121" s="93" t="s">
        <v>1738</v>
      </c>
      <c r="I121" s="86"/>
    </row>
    <row r="122" spans="1:9" ht="11.25">
      <c r="A122" s="95" t="s">
        <v>1744</v>
      </c>
      <c r="B122" s="86" t="s">
        <v>324</v>
      </c>
      <c r="C122" s="86" t="s">
        <v>325</v>
      </c>
      <c r="D122" s="86" t="s">
        <v>1737</v>
      </c>
      <c r="E122" s="86" t="s">
        <v>1745</v>
      </c>
      <c r="F122" s="86" t="s">
        <v>2</v>
      </c>
      <c r="G122" s="86" t="s">
        <v>2</v>
      </c>
      <c r="H122" s="93" t="s">
        <v>1738</v>
      </c>
      <c r="I122" s="86"/>
    </row>
    <row r="123" spans="1:9" ht="11.25">
      <c r="A123" s="95" t="s">
        <v>1743</v>
      </c>
      <c r="B123" s="86" t="s">
        <v>326</v>
      </c>
      <c r="C123" s="86" t="s">
        <v>327</v>
      </c>
      <c r="D123" s="86" t="s">
        <v>1737</v>
      </c>
      <c r="E123" s="86" t="s">
        <v>2</v>
      </c>
      <c r="F123" s="86" t="s">
        <v>2</v>
      </c>
      <c r="G123" s="86" t="s">
        <v>2</v>
      </c>
      <c r="H123" s="93" t="s">
        <v>1738</v>
      </c>
      <c r="I123" s="86"/>
    </row>
    <row r="124" spans="1:9" ht="11.25">
      <c r="A124" s="95" t="s">
        <v>1744</v>
      </c>
      <c r="B124" s="86" t="s">
        <v>328</v>
      </c>
      <c r="C124" s="86" t="s">
        <v>329</v>
      </c>
      <c r="D124" s="86" t="s">
        <v>1737</v>
      </c>
      <c r="E124" s="86" t="s">
        <v>1745</v>
      </c>
      <c r="F124" s="86" t="s">
        <v>2</v>
      </c>
      <c r="G124" s="86" t="s">
        <v>2</v>
      </c>
      <c r="H124" s="93" t="s">
        <v>1738</v>
      </c>
      <c r="I124" s="86"/>
    </row>
    <row r="125" spans="1:9" ht="11.25">
      <c r="A125" s="95" t="s">
        <v>1743</v>
      </c>
      <c r="B125" s="86" t="s">
        <v>330</v>
      </c>
      <c r="C125" s="86" t="s">
        <v>331</v>
      </c>
      <c r="D125" s="86" t="s">
        <v>1737</v>
      </c>
      <c r="E125" s="86" t="s">
        <v>1745</v>
      </c>
      <c r="F125" s="86" t="s">
        <v>2</v>
      </c>
      <c r="G125" s="86" t="s">
        <v>2</v>
      </c>
      <c r="H125" s="93" t="s">
        <v>1738</v>
      </c>
      <c r="I125" s="86"/>
    </row>
    <row r="126" spans="1:9" ht="11.25">
      <c r="A126" s="95" t="s">
        <v>1743</v>
      </c>
      <c r="B126" s="86" t="s">
        <v>332</v>
      </c>
      <c r="C126" s="86" t="s">
        <v>16</v>
      </c>
      <c r="D126" s="86" t="s">
        <v>1737</v>
      </c>
      <c r="E126" s="86" t="s">
        <v>2</v>
      </c>
      <c r="F126" s="86" t="s">
        <v>2</v>
      </c>
      <c r="G126" s="86" t="s">
        <v>2</v>
      </c>
      <c r="H126" s="93" t="s">
        <v>1738</v>
      </c>
      <c r="I126" s="86"/>
    </row>
    <row r="127" spans="1:9" ht="11.25">
      <c r="A127" s="95" t="s">
        <v>1744</v>
      </c>
      <c r="B127" s="86" t="s">
        <v>333</v>
      </c>
      <c r="C127" s="86" t="s">
        <v>334</v>
      </c>
      <c r="D127" s="86" t="s">
        <v>1737</v>
      </c>
      <c r="E127" s="86" t="s">
        <v>1745</v>
      </c>
      <c r="F127" s="86" t="s">
        <v>2</v>
      </c>
      <c r="G127" s="86" t="s">
        <v>2</v>
      </c>
      <c r="H127" s="93" t="s">
        <v>1738</v>
      </c>
      <c r="I127" s="86"/>
    </row>
    <row r="128" spans="1:9" ht="11.25">
      <c r="A128" s="95" t="s">
        <v>1744</v>
      </c>
      <c r="B128" s="86" t="s">
        <v>335</v>
      </c>
      <c r="C128" s="86" t="s">
        <v>336</v>
      </c>
      <c r="D128" s="86" t="s">
        <v>1737</v>
      </c>
      <c r="E128" s="86" t="s">
        <v>1745</v>
      </c>
      <c r="F128" s="86" t="s">
        <v>2</v>
      </c>
      <c r="G128" s="86" t="s">
        <v>2</v>
      </c>
      <c r="H128" s="93" t="s">
        <v>1738</v>
      </c>
      <c r="I128" s="86"/>
    </row>
    <row r="129" spans="1:9" ht="11.25">
      <c r="A129" s="95" t="s">
        <v>1744</v>
      </c>
      <c r="B129" s="86" t="s">
        <v>337</v>
      </c>
      <c r="C129" s="86" t="s">
        <v>338</v>
      </c>
      <c r="D129" s="86" t="s">
        <v>1737</v>
      </c>
      <c r="E129" s="86" t="s">
        <v>1745</v>
      </c>
      <c r="F129" s="86" t="s">
        <v>2</v>
      </c>
      <c r="G129" s="86" t="s">
        <v>2</v>
      </c>
      <c r="H129" s="93" t="s">
        <v>1738</v>
      </c>
      <c r="I129" s="86"/>
    </row>
    <row r="130" spans="1:9" ht="11.25">
      <c r="A130" s="95" t="s">
        <v>1744</v>
      </c>
      <c r="B130" s="86" t="s">
        <v>339</v>
      </c>
      <c r="C130" s="86" t="s">
        <v>340</v>
      </c>
      <c r="D130" s="86" t="s">
        <v>1737</v>
      </c>
      <c r="E130" s="86" t="s">
        <v>1745</v>
      </c>
      <c r="F130" s="86" t="s">
        <v>2</v>
      </c>
      <c r="G130" s="86" t="s">
        <v>2</v>
      </c>
      <c r="H130" s="93" t="s">
        <v>1738</v>
      </c>
      <c r="I130" s="86"/>
    </row>
    <row r="131" spans="1:9" ht="11.25">
      <c r="A131" s="95" t="s">
        <v>1743</v>
      </c>
      <c r="B131" s="86" t="s">
        <v>341</v>
      </c>
      <c r="C131" s="86" t="s">
        <v>342</v>
      </c>
      <c r="D131" s="86" t="s">
        <v>1737</v>
      </c>
      <c r="E131" s="86" t="s">
        <v>1745</v>
      </c>
      <c r="F131" s="86" t="s">
        <v>2</v>
      </c>
      <c r="G131" s="86" t="s">
        <v>2</v>
      </c>
      <c r="H131" s="93" t="s">
        <v>1738</v>
      </c>
      <c r="I131" s="86"/>
    </row>
    <row r="132" spans="1:9" ht="11.25">
      <c r="A132" s="95" t="s">
        <v>1743</v>
      </c>
      <c r="B132" s="86" t="s">
        <v>343</v>
      </c>
      <c r="C132" s="86" t="s">
        <v>344</v>
      </c>
      <c r="D132" s="86" t="s">
        <v>1737</v>
      </c>
      <c r="E132" s="86" t="s">
        <v>1745</v>
      </c>
      <c r="F132" s="86" t="s">
        <v>2</v>
      </c>
      <c r="G132" s="86" t="s">
        <v>2</v>
      </c>
      <c r="H132" s="93" t="s">
        <v>1738</v>
      </c>
      <c r="I132" s="86"/>
    </row>
    <row r="133" spans="1:9" ht="11.25">
      <c r="A133" s="95" t="s">
        <v>1743</v>
      </c>
      <c r="B133" s="86" t="s">
        <v>345</v>
      </c>
      <c r="C133" s="86" t="s">
        <v>24</v>
      </c>
      <c r="D133" s="86" t="s">
        <v>1737</v>
      </c>
      <c r="E133" s="86" t="s">
        <v>2</v>
      </c>
      <c r="F133" s="86" t="s">
        <v>2</v>
      </c>
      <c r="G133" s="86" t="s">
        <v>2</v>
      </c>
      <c r="H133" s="93" t="s">
        <v>1738</v>
      </c>
      <c r="I133" s="86"/>
    </row>
    <row r="134" spans="1:9" ht="11.25">
      <c r="A134" s="95" t="s">
        <v>1744</v>
      </c>
      <c r="B134" s="86" t="s">
        <v>346</v>
      </c>
      <c r="C134" s="86" t="s">
        <v>347</v>
      </c>
      <c r="D134" s="86" t="s">
        <v>1737</v>
      </c>
      <c r="E134" s="86" t="s">
        <v>1745</v>
      </c>
      <c r="F134" s="86" t="s">
        <v>2</v>
      </c>
      <c r="G134" s="86" t="s">
        <v>2</v>
      </c>
      <c r="H134" s="93" t="s">
        <v>1738</v>
      </c>
      <c r="I134" s="86"/>
    </row>
    <row r="135" spans="1:9" ht="11.25">
      <c r="A135" s="95" t="s">
        <v>1744</v>
      </c>
      <c r="B135" s="86" t="s">
        <v>348</v>
      </c>
      <c r="C135" s="86" t="s">
        <v>349</v>
      </c>
      <c r="D135" s="86" t="s">
        <v>1737</v>
      </c>
      <c r="E135" s="86" t="s">
        <v>1745</v>
      </c>
      <c r="F135" s="86" t="s">
        <v>2</v>
      </c>
      <c r="G135" s="86" t="s">
        <v>2</v>
      </c>
      <c r="H135" s="93" t="s">
        <v>1738</v>
      </c>
      <c r="I135" s="86"/>
    </row>
    <row r="136" spans="1:9" ht="11.25">
      <c r="A136" s="95" t="s">
        <v>1743</v>
      </c>
      <c r="B136" s="86" t="s">
        <v>350</v>
      </c>
      <c r="C136" s="86" t="s">
        <v>17</v>
      </c>
      <c r="D136" s="86" t="s">
        <v>1737</v>
      </c>
      <c r="E136" s="86" t="s">
        <v>2</v>
      </c>
      <c r="F136" s="86" t="s">
        <v>2</v>
      </c>
      <c r="G136" s="86" t="s">
        <v>2</v>
      </c>
      <c r="H136" s="93" t="s">
        <v>1738</v>
      </c>
      <c r="I136" s="86"/>
    </row>
    <row r="137" spans="1:9" ht="11.25">
      <c r="A137" s="95" t="s">
        <v>1744</v>
      </c>
      <c r="B137" s="86" t="s">
        <v>351</v>
      </c>
      <c r="C137" s="86" t="s">
        <v>352</v>
      </c>
      <c r="D137" s="86" t="s">
        <v>1737</v>
      </c>
      <c r="E137" s="86" t="s">
        <v>1745</v>
      </c>
      <c r="F137" s="86" t="s">
        <v>2</v>
      </c>
      <c r="G137" s="86" t="s">
        <v>2</v>
      </c>
      <c r="H137" s="93" t="s">
        <v>1738</v>
      </c>
      <c r="I137" s="86"/>
    </row>
    <row r="138" spans="1:9" ht="11.25">
      <c r="A138" s="95" t="s">
        <v>1744</v>
      </c>
      <c r="B138" s="86" t="s">
        <v>353</v>
      </c>
      <c r="C138" s="86" t="s">
        <v>354</v>
      </c>
      <c r="D138" s="86" t="s">
        <v>1737</v>
      </c>
      <c r="E138" s="86" t="s">
        <v>1745</v>
      </c>
      <c r="F138" s="86" t="s">
        <v>2</v>
      </c>
      <c r="G138" s="86" t="s">
        <v>2</v>
      </c>
      <c r="H138" s="93" t="s">
        <v>1738</v>
      </c>
      <c r="I138" s="86"/>
    </row>
    <row r="139" spans="1:9" ht="11.25">
      <c r="A139" s="95" t="s">
        <v>1744</v>
      </c>
      <c r="B139" s="86" t="s">
        <v>355</v>
      </c>
      <c r="C139" s="86" t="s">
        <v>356</v>
      </c>
      <c r="D139" s="86" t="s">
        <v>1737</v>
      </c>
      <c r="E139" s="86" t="s">
        <v>1745</v>
      </c>
      <c r="F139" s="86" t="s">
        <v>2</v>
      </c>
      <c r="G139" s="86" t="s">
        <v>2</v>
      </c>
      <c r="H139" s="93" t="s">
        <v>1738</v>
      </c>
      <c r="I139" s="86"/>
    </row>
    <row r="140" spans="1:9" ht="11.25">
      <c r="A140" s="95" t="s">
        <v>1744</v>
      </c>
      <c r="B140" s="86" t="s">
        <v>357</v>
      </c>
      <c r="C140" s="86" t="s">
        <v>358</v>
      </c>
      <c r="D140" s="86" t="s">
        <v>1737</v>
      </c>
      <c r="E140" s="86" t="s">
        <v>1745</v>
      </c>
      <c r="F140" s="86" t="s">
        <v>2</v>
      </c>
      <c r="G140" s="86" t="s">
        <v>2</v>
      </c>
      <c r="H140" s="93" t="s">
        <v>1738</v>
      </c>
      <c r="I140" s="86"/>
    </row>
    <row r="141" spans="1:9" ht="11.25">
      <c r="A141" s="95" t="s">
        <v>1744</v>
      </c>
      <c r="B141" s="86" t="s">
        <v>359</v>
      </c>
      <c r="C141" s="86" t="s">
        <v>360</v>
      </c>
      <c r="D141" s="86" t="s">
        <v>1737</v>
      </c>
      <c r="E141" s="86" t="s">
        <v>1745</v>
      </c>
      <c r="F141" s="86" t="s">
        <v>2</v>
      </c>
      <c r="G141" s="86" t="s">
        <v>2</v>
      </c>
      <c r="H141" s="93" t="s">
        <v>1738</v>
      </c>
      <c r="I141" s="86"/>
    </row>
    <row r="142" spans="1:9" ht="11.25">
      <c r="A142" s="95" t="s">
        <v>1744</v>
      </c>
      <c r="B142" s="86" t="s">
        <v>361</v>
      </c>
      <c r="C142" s="86" t="s">
        <v>362</v>
      </c>
      <c r="D142" s="86" t="s">
        <v>1737</v>
      </c>
      <c r="E142" s="86" t="s">
        <v>1745</v>
      </c>
      <c r="F142" s="86" t="s">
        <v>2</v>
      </c>
      <c r="G142" s="86" t="s">
        <v>2</v>
      </c>
      <c r="H142" s="93" t="s">
        <v>1738</v>
      </c>
      <c r="I142" s="86"/>
    </row>
    <row r="143" spans="1:9" ht="11.25">
      <c r="A143" s="95" t="s">
        <v>1744</v>
      </c>
      <c r="B143" s="86" t="s">
        <v>363</v>
      </c>
      <c r="C143" s="86" t="s">
        <v>364</v>
      </c>
      <c r="D143" s="86" t="s">
        <v>1737</v>
      </c>
      <c r="E143" s="86" t="s">
        <v>1745</v>
      </c>
      <c r="F143" s="86" t="s">
        <v>2</v>
      </c>
      <c r="G143" s="86" t="s">
        <v>2</v>
      </c>
      <c r="H143" s="93" t="s">
        <v>1738</v>
      </c>
      <c r="I143" s="86"/>
    </row>
    <row r="144" spans="1:9" ht="11.25">
      <c r="A144" s="95" t="s">
        <v>1744</v>
      </c>
      <c r="B144" s="86" t="s">
        <v>365</v>
      </c>
      <c r="C144" s="86" t="s">
        <v>366</v>
      </c>
      <c r="D144" s="86" t="s">
        <v>1737</v>
      </c>
      <c r="E144" s="86" t="s">
        <v>1745</v>
      </c>
      <c r="F144" s="86" t="s">
        <v>2</v>
      </c>
      <c r="G144" s="86" t="s">
        <v>2</v>
      </c>
      <c r="H144" s="93" t="s">
        <v>1738</v>
      </c>
      <c r="I144" s="86"/>
    </row>
    <row r="145" spans="1:9" ht="11.25">
      <c r="A145" s="95" t="s">
        <v>1744</v>
      </c>
      <c r="B145" s="86" t="s">
        <v>367</v>
      </c>
      <c r="C145" s="86" t="s">
        <v>368</v>
      </c>
      <c r="D145" s="86" t="s">
        <v>1737</v>
      </c>
      <c r="E145" s="86" t="s">
        <v>1745</v>
      </c>
      <c r="F145" s="86" t="s">
        <v>2</v>
      </c>
      <c r="G145" s="86" t="s">
        <v>2</v>
      </c>
      <c r="H145" s="93" t="s">
        <v>1738</v>
      </c>
      <c r="I145" s="86"/>
    </row>
    <row r="146" spans="1:9" ht="11.25">
      <c r="A146" s="95" t="s">
        <v>1744</v>
      </c>
      <c r="B146" s="86" t="s">
        <v>369</v>
      </c>
      <c r="C146" s="86" t="s">
        <v>370</v>
      </c>
      <c r="D146" s="86" t="s">
        <v>1737</v>
      </c>
      <c r="E146" s="86" t="s">
        <v>1745</v>
      </c>
      <c r="F146" s="86" t="s">
        <v>2</v>
      </c>
      <c r="G146" s="86" t="s">
        <v>2</v>
      </c>
      <c r="H146" s="93" t="s">
        <v>1738</v>
      </c>
      <c r="I146" s="86"/>
    </row>
    <row r="147" spans="1:9" ht="11.25">
      <c r="A147" s="95" t="s">
        <v>1743</v>
      </c>
      <c r="B147" s="86" t="s">
        <v>371</v>
      </c>
      <c r="C147" s="86" t="s">
        <v>372</v>
      </c>
      <c r="D147" s="86" t="s">
        <v>1737</v>
      </c>
      <c r="E147" s="86" t="s">
        <v>2</v>
      </c>
      <c r="F147" s="86" t="s">
        <v>2</v>
      </c>
      <c r="G147" s="86" t="s">
        <v>2</v>
      </c>
      <c r="H147" s="93" t="s">
        <v>1738</v>
      </c>
      <c r="I147" s="86"/>
    </row>
    <row r="148" spans="1:9" ht="11.25">
      <c r="A148" s="95" t="s">
        <v>1744</v>
      </c>
      <c r="B148" s="86" t="s">
        <v>373</v>
      </c>
      <c r="C148" s="86" t="s">
        <v>374</v>
      </c>
      <c r="D148" s="86" t="s">
        <v>1737</v>
      </c>
      <c r="E148" s="86" t="s">
        <v>1745</v>
      </c>
      <c r="F148" s="86" t="s">
        <v>2</v>
      </c>
      <c r="G148" s="86" t="s">
        <v>2</v>
      </c>
      <c r="H148" s="93" t="s">
        <v>1738</v>
      </c>
      <c r="I148" s="86"/>
    </row>
    <row r="149" spans="1:9" ht="11.25">
      <c r="A149" s="95" t="s">
        <v>1744</v>
      </c>
      <c r="B149" s="86" t="s">
        <v>375</v>
      </c>
      <c r="C149" s="86" t="s">
        <v>376</v>
      </c>
      <c r="D149" s="86" t="s">
        <v>1737</v>
      </c>
      <c r="E149" s="86" t="s">
        <v>1745</v>
      </c>
      <c r="F149" s="86" t="s">
        <v>2</v>
      </c>
      <c r="G149" s="86" t="s">
        <v>2</v>
      </c>
      <c r="H149" s="93" t="s">
        <v>1738</v>
      </c>
      <c r="I149" s="86"/>
    </row>
    <row r="150" spans="1:9" ht="11.25">
      <c r="A150" s="95" t="s">
        <v>1743</v>
      </c>
      <c r="B150" s="86" t="s">
        <v>377</v>
      </c>
      <c r="C150" s="86" t="s">
        <v>378</v>
      </c>
      <c r="D150" s="86" t="s">
        <v>1737</v>
      </c>
      <c r="E150" s="86" t="s">
        <v>1745</v>
      </c>
      <c r="F150" s="86" t="s">
        <v>2</v>
      </c>
      <c r="G150" s="86" t="s">
        <v>2</v>
      </c>
      <c r="H150" s="93" t="s">
        <v>1738</v>
      </c>
      <c r="I150" s="86"/>
    </row>
    <row r="151" spans="1:9" ht="11.25">
      <c r="A151" s="95" t="s">
        <v>1743</v>
      </c>
      <c r="B151" s="86" t="s">
        <v>379</v>
      </c>
      <c r="C151" s="86" t="s">
        <v>380</v>
      </c>
      <c r="D151" s="86" t="s">
        <v>1737</v>
      </c>
      <c r="E151" s="86" t="s">
        <v>2</v>
      </c>
      <c r="F151" s="86" t="s">
        <v>2</v>
      </c>
      <c r="G151" s="86" t="s">
        <v>2</v>
      </c>
      <c r="H151" s="93" t="s">
        <v>1738</v>
      </c>
      <c r="I151" s="86"/>
    </row>
    <row r="152" spans="1:9" ht="11.25">
      <c r="A152" s="95" t="s">
        <v>1744</v>
      </c>
      <c r="B152" s="86" t="s">
        <v>381</v>
      </c>
      <c r="C152" s="86" t="s">
        <v>382</v>
      </c>
      <c r="D152" s="86" t="s">
        <v>1737</v>
      </c>
      <c r="E152" s="86" t="s">
        <v>1745</v>
      </c>
      <c r="F152" s="86" t="s">
        <v>2</v>
      </c>
      <c r="G152" s="86" t="s">
        <v>2</v>
      </c>
      <c r="H152" s="93" t="s">
        <v>1738</v>
      </c>
      <c r="I152" s="86"/>
    </row>
    <row r="153" spans="1:9" ht="11.25">
      <c r="A153" s="95" t="s">
        <v>1743</v>
      </c>
      <c r="B153" s="86" t="s">
        <v>383</v>
      </c>
      <c r="C153" s="86" t="s">
        <v>77</v>
      </c>
      <c r="D153" s="86" t="s">
        <v>1737</v>
      </c>
      <c r="E153" s="86" t="s">
        <v>2</v>
      </c>
      <c r="F153" s="86" t="s">
        <v>2</v>
      </c>
      <c r="G153" s="86" t="s">
        <v>2</v>
      </c>
      <c r="H153" s="93" t="s">
        <v>1738</v>
      </c>
      <c r="I153" s="86"/>
    </row>
    <row r="154" spans="1:9" ht="11.25">
      <c r="A154" s="95" t="s">
        <v>1744</v>
      </c>
      <c r="B154" s="86" t="s">
        <v>384</v>
      </c>
      <c r="C154" s="86" t="s">
        <v>385</v>
      </c>
      <c r="D154" s="86" t="s">
        <v>1737</v>
      </c>
      <c r="E154" s="86" t="s">
        <v>1745</v>
      </c>
      <c r="F154" s="86" t="s">
        <v>2</v>
      </c>
      <c r="G154" s="86" t="s">
        <v>2</v>
      </c>
      <c r="H154" s="93" t="s">
        <v>1738</v>
      </c>
      <c r="I154" s="86"/>
    </row>
    <row r="155" spans="1:9" ht="11.25">
      <c r="A155" s="95" t="s">
        <v>1743</v>
      </c>
      <c r="B155" s="86" t="s">
        <v>386</v>
      </c>
      <c r="C155" s="86" t="s">
        <v>387</v>
      </c>
      <c r="D155" s="86" t="s">
        <v>1737</v>
      </c>
      <c r="E155" s="86" t="s">
        <v>2</v>
      </c>
      <c r="F155" s="86" t="s">
        <v>2</v>
      </c>
      <c r="G155" s="86" t="s">
        <v>2</v>
      </c>
      <c r="H155" s="93" t="s">
        <v>1738</v>
      </c>
      <c r="I155" s="86"/>
    </row>
    <row r="156" spans="1:9" ht="11.25">
      <c r="A156" s="95" t="s">
        <v>1744</v>
      </c>
      <c r="B156" s="86" t="s">
        <v>388</v>
      </c>
      <c r="C156" s="86" t="s">
        <v>389</v>
      </c>
      <c r="D156" s="86" t="s">
        <v>1737</v>
      </c>
      <c r="E156" s="86" t="s">
        <v>1745</v>
      </c>
      <c r="F156" s="86" t="s">
        <v>2</v>
      </c>
      <c r="G156" s="86" t="s">
        <v>2</v>
      </c>
      <c r="H156" s="93" t="s">
        <v>1738</v>
      </c>
      <c r="I156" s="86"/>
    </row>
    <row r="157" spans="1:9" ht="11.25">
      <c r="A157" s="95" t="s">
        <v>1744</v>
      </c>
      <c r="B157" s="86" t="s">
        <v>390</v>
      </c>
      <c r="C157" s="86" t="s">
        <v>391</v>
      </c>
      <c r="D157" s="86" t="s">
        <v>1737</v>
      </c>
      <c r="E157" s="86" t="s">
        <v>1745</v>
      </c>
      <c r="F157" s="86" t="s">
        <v>2</v>
      </c>
      <c r="G157" s="86" t="s">
        <v>2</v>
      </c>
      <c r="H157" s="93" t="s">
        <v>1738</v>
      </c>
      <c r="I157" s="86"/>
    </row>
    <row r="158" spans="1:9" ht="11.25">
      <c r="A158" s="95" t="s">
        <v>1744</v>
      </c>
      <c r="B158" s="86" t="s">
        <v>392</v>
      </c>
      <c r="C158" s="86" t="s">
        <v>393</v>
      </c>
      <c r="D158" s="86" t="s">
        <v>1737</v>
      </c>
      <c r="E158" s="86" t="s">
        <v>1745</v>
      </c>
      <c r="F158" s="86" t="s">
        <v>2</v>
      </c>
      <c r="G158" s="86" t="s">
        <v>2</v>
      </c>
      <c r="H158" s="93" t="s">
        <v>1738</v>
      </c>
      <c r="I158" s="86"/>
    </row>
    <row r="159" spans="1:9" ht="11.25">
      <c r="A159" s="95" t="s">
        <v>1741</v>
      </c>
      <c r="B159" s="86" t="s">
        <v>394</v>
      </c>
      <c r="C159" s="86" t="s">
        <v>395</v>
      </c>
      <c r="D159" s="86" t="s">
        <v>1737</v>
      </c>
      <c r="E159" s="86" t="s">
        <v>2</v>
      </c>
      <c r="F159" s="86" t="s">
        <v>2</v>
      </c>
      <c r="G159" s="86" t="s">
        <v>1742</v>
      </c>
      <c r="H159" s="93" t="s">
        <v>1738</v>
      </c>
      <c r="I159" s="86"/>
    </row>
    <row r="160" spans="1:9" ht="11.25">
      <c r="A160" s="95" t="s">
        <v>1743</v>
      </c>
      <c r="B160" s="86" t="s">
        <v>396</v>
      </c>
      <c r="C160" s="86" t="s">
        <v>18</v>
      </c>
      <c r="D160" s="86" t="s">
        <v>1737</v>
      </c>
      <c r="E160" s="86" t="s">
        <v>2</v>
      </c>
      <c r="F160" s="86" t="s">
        <v>2</v>
      </c>
      <c r="G160" s="86" t="s">
        <v>2</v>
      </c>
      <c r="H160" s="93" t="s">
        <v>1738</v>
      </c>
      <c r="I160" s="86"/>
    </row>
    <row r="161" spans="1:9" ht="11.25">
      <c r="A161" s="95" t="s">
        <v>1744</v>
      </c>
      <c r="B161" s="86" t="s">
        <v>397</v>
      </c>
      <c r="C161" s="86" t="s">
        <v>398</v>
      </c>
      <c r="D161" s="86" t="s">
        <v>1737</v>
      </c>
      <c r="E161" s="86" t="s">
        <v>1745</v>
      </c>
      <c r="F161" s="86" t="s">
        <v>2</v>
      </c>
      <c r="G161" s="86" t="s">
        <v>2</v>
      </c>
      <c r="H161" s="93" t="s">
        <v>1738</v>
      </c>
      <c r="I161" s="86"/>
    </row>
    <row r="162" spans="1:9" ht="11.25">
      <c r="A162" s="95" t="s">
        <v>1744</v>
      </c>
      <c r="B162" s="86" t="s">
        <v>399</v>
      </c>
      <c r="C162" s="86" t="s">
        <v>400</v>
      </c>
      <c r="D162" s="86" t="s">
        <v>1737</v>
      </c>
      <c r="E162" s="86" t="s">
        <v>1745</v>
      </c>
      <c r="F162" s="86" t="s">
        <v>2</v>
      </c>
      <c r="G162" s="86" t="s">
        <v>2</v>
      </c>
      <c r="H162" s="93" t="s">
        <v>1738</v>
      </c>
      <c r="I162" s="86"/>
    </row>
    <row r="163" spans="1:9" ht="11.25">
      <c r="A163" s="95" t="s">
        <v>1744</v>
      </c>
      <c r="B163" s="86" t="s">
        <v>401</v>
      </c>
      <c r="C163" s="86" t="s">
        <v>402</v>
      </c>
      <c r="D163" s="86" t="s">
        <v>1737</v>
      </c>
      <c r="E163" s="86" t="s">
        <v>1745</v>
      </c>
      <c r="F163" s="86" t="s">
        <v>2</v>
      </c>
      <c r="G163" s="86" t="s">
        <v>2</v>
      </c>
      <c r="H163" s="93" t="s">
        <v>1738</v>
      </c>
      <c r="I163" s="86"/>
    </row>
    <row r="164" spans="1:9" ht="11.25">
      <c r="A164" s="95" t="s">
        <v>1744</v>
      </c>
      <c r="B164" s="86" t="s">
        <v>403</v>
      </c>
      <c r="C164" s="86" t="s">
        <v>404</v>
      </c>
      <c r="D164" s="86" t="s">
        <v>1737</v>
      </c>
      <c r="E164" s="86" t="s">
        <v>1745</v>
      </c>
      <c r="F164" s="86" t="s">
        <v>2</v>
      </c>
      <c r="G164" s="86" t="s">
        <v>2</v>
      </c>
      <c r="H164" s="93" t="s">
        <v>1738</v>
      </c>
      <c r="I164" s="86"/>
    </row>
    <row r="165" spans="1:9" ht="11.25">
      <c r="A165" s="95" t="s">
        <v>1743</v>
      </c>
      <c r="B165" s="86" t="s">
        <v>405</v>
      </c>
      <c r="C165" s="86" t="s">
        <v>168</v>
      </c>
      <c r="D165" s="86" t="s">
        <v>1737</v>
      </c>
      <c r="E165" s="86" t="s">
        <v>1745</v>
      </c>
      <c r="F165" s="86" t="s">
        <v>2</v>
      </c>
      <c r="G165" s="86" t="s">
        <v>2</v>
      </c>
      <c r="H165" s="93" t="s">
        <v>1738</v>
      </c>
      <c r="I165" s="86"/>
    </row>
    <row r="166" spans="1:9" ht="11.25">
      <c r="A166" s="95" t="s">
        <v>1743</v>
      </c>
      <c r="B166" s="86" t="s">
        <v>406</v>
      </c>
      <c r="C166" s="86" t="s">
        <v>190</v>
      </c>
      <c r="D166" s="86" t="s">
        <v>1737</v>
      </c>
      <c r="E166" s="86" t="s">
        <v>2</v>
      </c>
      <c r="F166" s="86" t="s">
        <v>2</v>
      </c>
      <c r="G166" s="86" t="s">
        <v>2</v>
      </c>
      <c r="H166" s="93" t="s">
        <v>1738</v>
      </c>
      <c r="I166" s="86"/>
    </row>
    <row r="167" spans="1:9" ht="11.25">
      <c r="A167" s="95" t="s">
        <v>1744</v>
      </c>
      <c r="B167" s="86" t="s">
        <v>407</v>
      </c>
      <c r="C167" s="86" t="s">
        <v>1</v>
      </c>
      <c r="D167" s="86" t="s">
        <v>1737</v>
      </c>
      <c r="E167" s="86" t="s">
        <v>1745</v>
      </c>
      <c r="F167" s="86" t="s">
        <v>2</v>
      </c>
      <c r="G167" s="86" t="s">
        <v>2</v>
      </c>
      <c r="H167" s="93" t="s">
        <v>1738</v>
      </c>
      <c r="I167" s="86"/>
    </row>
    <row r="168" spans="1:9" ht="11.25">
      <c r="A168" s="95" t="s">
        <v>1743</v>
      </c>
      <c r="B168" s="86" t="s">
        <v>408</v>
      </c>
      <c r="C168" s="86" t="s">
        <v>3</v>
      </c>
      <c r="D168" s="86" t="s">
        <v>1737</v>
      </c>
      <c r="E168" s="86" t="s">
        <v>2</v>
      </c>
      <c r="F168" s="86" t="s">
        <v>2</v>
      </c>
      <c r="G168" s="86" t="s">
        <v>2</v>
      </c>
      <c r="H168" s="93" t="s">
        <v>1738</v>
      </c>
      <c r="I168" s="86"/>
    </row>
    <row r="169" spans="1:9" ht="11.25">
      <c r="A169" s="95" t="s">
        <v>1744</v>
      </c>
      <c r="B169" s="86" t="s">
        <v>409</v>
      </c>
      <c r="C169" s="86" t="s">
        <v>410</v>
      </c>
      <c r="D169" s="86" t="s">
        <v>1737</v>
      </c>
      <c r="E169" s="86" t="s">
        <v>1745</v>
      </c>
      <c r="F169" s="86" t="s">
        <v>2</v>
      </c>
      <c r="G169" s="86" t="s">
        <v>2</v>
      </c>
      <c r="H169" s="93" t="s">
        <v>1738</v>
      </c>
      <c r="I169" s="86"/>
    </row>
    <row r="170" spans="1:9" ht="11.25">
      <c r="A170" s="95" t="s">
        <v>1744</v>
      </c>
      <c r="B170" s="86" t="s">
        <v>411</v>
      </c>
      <c r="C170" s="86" t="s">
        <v>412</v>
      </c>
      <c r="D170" s="86" t="s">
        <v>1737</v>
      </c>
      <c r="E170" s="86" t="s">
        <v>1745</v>
      </c>
      <c r="F170" s="86" t="s">
        <v>2</v>
      </c>
      <c r="G170" s="86" t="s">
        <v>2</v>
      </c>
      <c r="H170" s="93" t="s">
        <v>1738</v>
      </c>
      <c r="I170" s="86"/>
    </row>
    <row r="171" spans="1:9" ht="11.25">
      <c r="A171" s="95" t="s">
        <v>1744</v>
      </c>
      <c r="B171" s="86" t="s">
        <v>413</v>
      </c>
      <c r="C171" s="86" t="s">
        <v>414</v>
      </c>
      <c r="D171" s="86" t="s">
        <v>1737</v>
      </c>
      <c r="E171" s="86" t="s">
        <v>1745</v>
      </c>
      <c r="F171" s="86" t="s">
        <v>2</v>
      </c>
      <c r="G171" s="86" t="s">
        <v>2</v>
      </c>
      <c r="H171" s="93" t="s">
        <v>1738</v>
      </c>
      <c r="I171" s="86"/>
    </row>
    <row r="172" spans="1:9" ht="11.25">
      <c r="A172" s="95" t="s">
        <v>1744</v>
      </c>
      <c r="B172" s="86" t="s">
        <v>415</v>
      </c>
      <c r="C172" s="86" t="s">
        <v>416</v>
      </c>
      <c r="D172" s="86" t="s">
        <v>1737</v>
      </c>
      <c r="E172" s="86" t="s">
        <v>1745</v>
      </c>
      <c r="F172" s="86" t="s">
        <v>2</v>
      </c>
      <c r="G172" s="86" t="s">
        <v>2</v>
      </c>
      <c r="H172" s="93" t="s">
        <v>1738</v>
      </c>
      <c r="I172" s="86"/>
    </row>
    <row r="173" spans="1:9" ht="11.25">
      <c r="A173" s="95" t="s">
        <v>1744</v>
      </c>
      <c r="B173" s="86" t="s">
        <v>417</v>
      </c>
      <c r="C173" s="86" t="s">
        <v>418</v>
      </c>
      <c r="D173" s="86" t="s">
        <v>1737</v>
      </c>
      <c r="E173" s="86" t="s">
        <v>1745</v>
      </c>
      <c r="F173" s="86" t="s">
        <v>2</v>
      </c>
      <c r="G173" s="86" t="s">
        <v>2</v>
      </c>
      <c r="H173" s="93" t="s">
        <v>1738</v>
      </c>
      <c r="I173" s="86"/>
    </row>
    <row r="174" spans="1:9" ht="11.25">
      <c r="A174" s="95" t="s">
        <v>1744</v>
      </c>
      <c r="B174" s="86" t="s">
        <v>419</v>
      </c>
      <c r="C174" s="86" t="s">
        <v>420</v>
      </c>
      <c r="D174" s="86" t="s">
        <v>1737</v>
      </c>
      <c r="E174" s="86" t="s">
        <v>1745</v>
      </c>
      <c r="F174" s="86" t="s">
        <v>2</v>
      </c>
      <c r="G174" s="86" t="s">
        <v>2</v>
      </c>
      <c r="H174" s="93" t="s">
        <v>1738</v>
      </c>
      <c r="I174" s="86"/>
    </row>
    <row r="175" spans="1:9" ht="11.25">
      <c r="A175" s="95" t="s">
        <v>1744</v>
      </c>
      <c r="B175" s="86" t="s">
        <v>421</v>
      </c>
      <c r="C175" s="86" t="s">
        <v>422</v>
      </c>
      <c r="D175" s="86" t="s">
        <v>1737</v>
      </c>
      <c r="E175" s="86" t="s">
        <v>1745</v>
      </c>
      <c r="F175" s="86" t="s">
        <v>2</v>
      </c>
      <c r="G175" s="86" t="s">
        <v>2</v>
      </c>
      <c r="H175" s="93" t="s">
        <v>1738</v>
      </c>
      <c r="I175" s="86"/>
    </row>
    <row r="176" spans="1:9" ht="11.25">
      <c r="A176" s="95" t="s">
        <v>1744</v>
      </c>
      <c r="B176" s="86" t="s">
        <v>423</v>
      </c>
      <c r="C176" s="86" t="s">
        <v>424</v>
      </c>
      <c r="D176" s="86" t="s">
        <v>1737</v>
      </c>
      <c r="E176" s="86" t="s">
        <v>1745</v>
      </c>
      <c r="F176" s="86" t="s">
        <v>2</v>
      </c>
      <c r="G176" s="86" t="s">
        <v>2</v>
      </c>
      <c r="H176" s="93" t="s">
        <v>1738</v>
      </c>
      <c r="I176" s="86"/>
    </row>
    <row r="177" spans="1:9" ht="11.25">
      <c r="A177" s="95" t="s">
        <v>1744</v>
      </c>
      <c r="B177" s="86" t="s">
        <v>425</v>
      </c>
      <c r="C177" s="86" t="s">
        <v>426</v>
      </c>
      <c r="D177" s="86" t="s">
        <v>1737</v>
      </c>
      <c r="E177" s="86" t="s">
        <v>1745</v>
      </c>
      <c r="F177" s="86" t="s">
        <v>2</v>
      </c>
      <c r="G177" s="86" t="s">
        <v>2</v>
      </c>
      <c r="H177" s="93" t="s">
        <v>1738</v>
      </c>
      <c r="I177" s="86"/>
    </row>
    <row r="178" spans="1:9" ht="11.25">
      <c r="A178" s="95" t="s">
        <v>1743</v>
      </c>
      <c r="B178" s="86" t="s">
        <v>427</v>
      </c>
      <c r="C178" s="86" t="s">
        <v>428</v>
      </c>
      <c r="D178" s="86" t="s">
        <v>1737</v>
      </c>
      <c r="E178" s="86" t="s">
        <v>1745</v>
      </c>
      <c r="F178" s="86" t="s">
        <v>2</v>
      </c>
      <c r="G178" s="86" t="s">
        <v>2</v>
      </c>
      <c r="H178" s="93" t="s">
        <v>1738</v>
      </c>
      <c r="I178" s="86"/>
    </row>
    <row r="179" spans="1:9" ht="11.25">
      <c r="A179" s="95" t="s">
        <v>1743</v>
      </c>
      <c r="B179" s="86" t="s">
        <v>429</v>
      </c>
      <c r="C179" s="86" t="s">
        <v>430</v>
      </c>
      <c r="D179" s="86" t="s">
        <v>1737</v>
      </c>
      <c r="E179" s="86" t="s">
        <v>1745</v>
      </c>
      <c r="F179" s="86" t="s">
        <v>2</v>
      </c>
      <c r="G179" s="86" t="s">
        <v>2</v>
      </c>
      <c r="H179" s="93" t="s">
        <v>1738</v>
      </c>
      <c r="I179" s="86"/>
    </row>
    <row r="180" spans="1:9" ht="11.25">
      <c r="A180" s="95" t="s">
        <v>1743</v>
      </c>
      <c r="B180" s="86" t="s">
        <v>431</v>
      </c>
      <c r="C180" s="86" t="s">
        <v>40</v>
      </c>
      <c r="D180" s="86" t="s">
        <v>1737</v>
      </c>
      <c r="E180" s="86" t="s">
        <v>2</v>
      </c>
      <c r="F180" s="86" t="s">
        <v>2</v>
      </c>
      <c r="G180" s="86" t="s">
        <v>2</v>
      </c>
      <c r="H180" s="93" t="s">
        <v>1738</v>
      </c>
      <c r="I180" s="86"/>
    </row>
    <row r="181" spans="1:9" ht="11.25">
      <c r="A181" s="95" t="s">
        <v>1744</v>
      </c>
      <c r="B181" s="86" t="s">
        <v>432</v>
      </c>
      <c r="C181" s="86" t="s">
        <v>433</v>
      </c>
      <c r="D181" s="86" t="s">
        <v>1737</v>
      </c>
      <c r="E181" s="86" t="s">
        <v>1745</v>
      </c>
      <c r="F181" s="86" t="s">
        <v>2</v>
      </c>
      <c r="G181" s="86" t="s">
        <v>2</v>
      </c>
      <c r="H181" s="93" t="s">
        <v>1738</v>
      </c>
      <c r="I181" s="86"/>
    </row>
    <row r="182" spans="1:9" ht="11.25">
      <c r="A182" s="95" t="s">
        <v>1743</v>
      </c>
      <c r="B182" s="86" t="s">
        <v>434</v>
      </c>
      <c r="C182" s="86" t="s">
        <v>14</v>
      </c>
      <c r="D182" s="86" t="s">
        <v>1737</v>
      </c>
      <c r="E182" s="86" t="s">
        <v>2</v>
      </c>
      <c r="F182" s="86" t="s">
        <v>2</v>
      </c>
      <c r="G182" s="86" t="s">
        <v>2</v>
      </c>
      <c r="H182" s="93" t="s">
        <v>1738</v>
      </c>
      <c r="I182" s="86"/>
    </row>
    <row r="183" spans="1:9" ht="11.25">
      <c r="A183" s="95" t="s">
        <v>1744</v>
      </c>
      <c r="B183" s="86" t="s">
        <v>435</v>
      </c>
      <c r="C183" s="86" t="s">
        <v>436</v>
      </c>
      <c r="D183" s="86" t="s">
        <v>1737</v>
      </c>
      <c r="E183" s="86" t="s">
        <v>1745</v>
      </c>
      <c r="F183" s="86" t="s">
        <v>2</v>
      </c>
      <c r="G183" s="86" t="s">
        <v>2</v>
      </c>
      <c r="H183" s="93" t="s">
        <v>1738</v>
      </c>
      <c r="I183" s="86"/>
    </row>
    <row r="184" spans="1:9" ht="11.25">
      <c r="A184" s="95" t="s">
        <v>1743</v>
      </c>
      <c r="B184" s="86" t="s">
        <v>437</v>
      </c>
      <c r="C184" s="86" t="s">
        <v>438</v>
      </c>
      <c r="D184" s="86" t="s">
        <v>1737</v>
      </c>
      <c r="E184" s="86" t="s">
        <v>1745</v>
      </c>
      <c r="F184" s="86" t="s">
        <v>2</v>
      </c>
      <c r="G184" s="86" t="s">
        <v>2</v>
      </c>
      <c r="H184" s="93" t="s">
        <v>1738</v>
      </c>
      <c r="I184" s="86"/>
    </row>
    <row r="185" spans="1:9" ht="11.25">
      <c r="A185" s="95" t="s">
        <v>1743</v>
      </c>
      <c r="B185" s="86" t="s">
        <v>439</v>
      </c>
      <c r="C185" s="86" t="s">
        <v>440</v>
      </c>
      <c r="D185" s="86" t="s">
        <v>1737</v>
      </c>
      <c r="E185" s="86" t="s">
        <v>1745</v>
      </c>
      <c r="F185" s="86" t="s">
        <v>2</v>
      </c>
      <c r="G185" s="86" t="s">
        <v>2</v>
      </c>
      <c r="H185" s="93" t="s">
        <v>1738</v>
      </c>
      <c r="I185" s="86"/>
    </row>
    <row r="186" spans="1:9" ht="11.25">
      <c r="A186" s="95" t="s">
        <v>1743</v>
      </c>
      <c r="B186" s="86" t="s">
        <v>441</v>
      </c>
      <c r="C186" s="86" t="s">
        <v>237</v>
      </c>
      <c r="D186" s="86" t="s">
        <v>1737</v>
      </c>
      <c r="E186" s="86" t="s">
        <v>2</v>
      </c>
      <c r="F186" s="86" t="s">
        <v>2</v>
      </c>
      <c r="G186" s="86" t="s">
        <v>2</v>
      </c>
      <c r="H186" s="93" t="s">
        <v>1738</v>
      </c>
      <c r="I186" s="86"/>
    </row>
    <row r="187" spans="1:9" ht="11.25">
      <c r="A187" s="95" t="s">
        <v>1744</v>
      </c>
      <c r="B187" s="86" t="s">
        <v>442</v>
      </c>
      <c r="C187" s="86" t="s">
        <v>443</v>
      </c>
      <c r="D187" s="86" t="s">
        <v>1737</v>
      </c>
      <c r="E187" s="86" t="s">
        <v>1745</v>
      </c>
      <c r="F187" s="86" t="s">
        <v>2</v>
      </c>
      <c r="G187" s="86" t="s">
        <v>2</v>
      </c>
      <c r="H187" s="93" t="s">
        <v>1738</v>
      </c>
      <c r="I187" s="86"/>
    </row>
    <row r="188" spans="1:9" ht="11.25">
      <c r="A188" s="95" t="s">
        <v>1744</v>
      </c>
      <c r="B188" s="86" t="s">
        <v>444</v>
      </c>
      <c r="C188" s="86" t="s">
        <v>445</v>
      </c>
      <c r="D188" s="86" t="s">
        <v>1737</v>
      </c>
      <c r="E188" s="86" t="s">
        <v>1745</v>
      </c>
      <c r="F188" s="86" t="s">
        <v>2</v>
      </c>
      <c r="G188" s="86" t="s">
        <v>2</v>
      </c>
      <c r="H188" s="93" t="s">
        <v>1738</v>
      </c>
      <c r="I188" s="86"/>
    </row>
    <row r="189" spans="1:9" ht="11.25">
      <c r="A189" s="95" t="s">
        <v>1744</v>
      </c>
      <c r="B189" s="86" t="s">
        <v>446</v>
      </c>
      <c r="C189" s="86" t="s">
        <v>447</v>
      </c>
      <c r="D189" s="86" t="s">
        <v>1737</v>
      </c>
      <c r="E189" s="86" t="s">
        <v>1745</v>
      </c>
      <c r="F189" s="86" t="s">
        <v>2</v>
      </c>
      <c r="G189" s="86" t="s">
        <v>2</v>
      </c>
      <c r="H189" s="93" t="s">
        <v>1738</v>
      </c>
      <c r="I189" s="86"/>
    </row>
    <row r="190" spans="1:9" ht="11.25">
      <c r="A190" s="95" t="s">
        <v>1744</v>
      </c>
      <c r="B190" s="86" t="s">
        <v>448</v>
      </c>
      <c r="C190" s="86" t="s">
        <v>449</v>
      </c>
      <c r="D190" s="86" t="s">
        <v>1737</v>
      </c>
      <c r="E190" s="86" t="s">
        <v>1745</v>
      </c>
      <c r="F190" s="86" t="s">
        <v>2</v>
      </c>
      <c r="G190" s="86" t="s">
        <v>2</v>
      </c>
      <c r="H190" s="93" t="s">
        <v>1738</v>
      </c>
      <c r="I190" s="86"/>
    </row>
    <row r="191" spans="1:9" ht="11.25">
      <c r="A191" s="95" t="s">
        <v>1744</v>
      </c>
      <c r="B191" s="86" t="s">
        <v>450</v>
      </c>
      <c r="C191" s="86" t="s">
        <v>451</v>
      </c>
      <c r="D191" s="86" t="s">
        <v>1737</v>
      </c>
      <c r="E191" s="86" t="s">
        <v>1745</v>
      </c>
      <c r="F191" s="86" t="s">
        <v>2</v>
      </c>
      <c r="G191" s="86" t="s">
        <v>2</v>
      </c>
      <c r="H191" s="93" t="s">
        <v>1738</v>
      </c>
      <c r="I191" s="86"/>
    </row>
    <row r="192" spans="1:9" ht="11.25">
      <c r="A192" s="95" t="s">
        <v>1743</v>
      </c>
      <c r="B192" s="86" t="s">
        <v>452</v>
      </c>
      <c r="C192" s="86" t="s">
        <v>453</v>
      </c>
      <c r="D192" s="86" t="s">
        <v>1737</v>
      </c>
      <c r="E192" s="86" t="s">
        <v>1745</v>
      </c>
      <c r="F192" s="86" t="s">
        <v>2</v>
      </c>
      <c r="G192" s="86" t="s">
        <v>2</v>
      </c>
      <c r="H192" s="93" t="s">
        <v>1738</v>
      </c>
      <c r="I192" s="86"/>
    </row>
    <row r="193" spans="1:9" ht="11.25">
      <c r="A193" s="95" t="s">
        <v>1743</v>
      </c>
      <c r="B193" s="86" t="s">
        <v>454</v>
      </c>
      <c r="C193" s="86" t="s">
        <v>258</v>
      </c>
      <c r="D193" s="86" t="s">
        <v>1737</v>
      </c>
      <c r="E193" s="86" t="s">
        <v>2</v>
      </c>
      <c r="F193" s="86" t="s">
        <v>2</v>
      </c>
      <c r="G193" s="86" t="s">
        <v>2</v>
      </c>
      <c r="H193" s="93" t="s">
        <v>1738</v>
      </c>
      <c r="I193" s="86"/>
    </row>
    <row r="194" spans="1:9" ht="11.25">
      <c r="A194" s="95" t="s">
        <v>1744</v>
      </c>
      <c r="B194" s="86" t="s">
        <v>455</v>
      </c>
      <c r="C194" s="86" t="s">
        <v>456</v>
      </c>
      <c r="D194" s="86" t="s">
        <v>1737</v>
      </c>
      <c r="E194" s="86" t="s">
        <v>1745</v>
      </c>
      <c r="F194" s="86" t="s">
        <v>2</v>
      </c>
      <c r="G194" s="86" t="s">
        <v>2</v>
      </c>
      <c r="H194" s="93" t="s">
        <v>1738</v>
      </c>
      <c r="I194" s="86"/>
    </row>
    <row r="195" spans="1:9" ht="11.25">
      <c r="A195" s="95" t="s">
        <v>1744</v>
      </c>
      <c r="B195" s="86" t="s">
        <v>457</v>
      </c>
      <c r="C195" s="86" t="s">
        <v>458</v>
      </c>
      <c r="D195" s="86" t="s">
        <v>1737</v>
      </c>
      <c r="E195" s="86" t="s">
        <v>1745</v>
      </c>
      <c r="F195" s="86" t="s">
        <v>2</v>
      </c>
      <c r="G195" s="86" t="s">
        <v>2</v>
      </c>
      <c r="H195" s="93" t="s">
        <v>1738</v>
      </c>
      <c r="I195" s="86"/>
    </row>
    <row r="196" spans="1:9" ht="11.25">
      <c r="A196" s="95" t="s">
        <v>1743</v>
      </c>
      <c r="B196" s="86" t="s">
        <v>459</v>
      </c>
      <c r="C196" s="86" t="s">
        <v>268</v>
      </c>
      <c r="D196" s="86" t="s">
        <v>1737</v>
      </c>
      <c r="E196" s="86" t="s">
        <v>2</v>
      </c>
      <c r="F196" s="86" t="s">
        <v>2</v>
      </c>
      <c r="G196" s="86" t="s">
        <v>2</v>
      </c>
      <c r="H196" s="93" t="s">
        <v>1738</v>
      </c>
      <c r="I196" s="86"/>
    </row>
    <row r="197" spans="1:9" ht="11.25">
      <c r="A197" s="95" t="s">
        <v>1744</v>
      </c>
      <c r="B197" s="86" t="s">
        <v>460</v>
      </c>
      <c r="C197" s="86" t="s">
        <v>461</v>
      </c>
      <c r="D197" s="86" t="s">
        <v>1737</v>
      </c>
      <c r="E197" s="86" t="s">
        <v>1745</v>
      </c>
      <c r="F197" s="86" t="s">
        <v>2</v>
      </c>
      <c r="G197" s="86" t="s">
        <v>2</v>
      </c>
      <c r="H197" s="93" t="s">
        <v>1738</v>
      </c>
      <c r="I197" s="86"/>
    </row>
    <row r="198" spans="1:9" ht="11.25">
      <c r="A198" s="95" t="s">
        <v>1744</v>
      </c>
      <c r="B198" s="86" t="s">
        <v>462</v>
      </c>
      <c r="C198" s="86" t="s">
        <v>463</v>
      </c>
      <c r="D198" s="86" t="s">
        <v>1737</v>
      </c>
      <c r="E198" s="86" t="s">
        <v>1745</v>
      </c>
      <c r="F198" s="86" t="s">
        <v>2</v>
      </c>
      <c r="G198" s="86" t="s">
        <v>2</v>
      </c>
      <c r="H198" s="93" t="s">
        <v>1738</v>
      </c>
      <c r="I198" s="86"/>
    </row>
    <row r="199" spans="1:9" ht="11.25">
      <c r="A199" s="95" t="s">
        <v>1744</v>
      </c>
      <c r="B199" s="86" t="s">
        <v>464</v>
      </c>
      <c r="C199" s="86" t="s">
        <v>465</v>
      </c>
      <c r="D199" s="86" t="s">
        <v>1737</v>
      </c>
      <c r="E199" s="86" t="s">
        <v>1745</v>
      </c>
      <c r="F199" s="86" t="s">
        <v>2</v>
      </c>
      <c r="G199" s="86" t="s">
        <v>2</v>
      </c>
      <c r="H199" s="93" t="s">
        <v>1738</v>
      </c>
      <c r="I199" s="86"/>
    </row>
    <row r="200" spans="1:9" ht="11.25">
      <c r="A200" s="95" t="s">
        <v>1743</v>
      </c>
      <c r="B200" s="86" t="s">
        <v>466</v>
      </c>
      <c r="C200" s="86" t="s">
        <v>467</v>
      </c>
      <c r="D200" s="86" t="s">
        <v>1737</v>
      </c>
      <c r="E200" s="86" t="s">
        <v>1745</v>
      </c>
      <c r="F200" s="86" t="s">
        <v>2</v>
      </c>
      <c r="G200" s="86" t="s">
        <v>2</v>
      </c>
      <c r="H200" s="93" t="s">
        <v>1738</v>
      </c>
      <c r="I200" s="86"/>
    </row>
    <row r="201" spans="1:9" ht="11.25">
      <c r="A201" s="95" t="s">
        <v>1743</v>
      </c>
      <c r="B201" s="86" t="s">
        <v>468</v>
      </c>
      <c r="C201" s="86" t="s">
        <v>292</v>
      </c>
      <c r="D201" s="86" t="s">
        <v>1737</v>
      </c>
      <c r="E201" s="86" t="s">
        <v>2</v>
      </c>
      <c r="F201" s="86" t="s">
        <v>2</v>
      </c>
      <c r="G201" s="86" t="s">
        <v>2</v>
      </c>
      <c r="H201" s="93" t="s">
        <v>1738</v>
      </c>
      <c r="I201" s="86"/>
    </row>
    <row r="202" spans="1:9" ht="11.25">
      <c r="A202" s="95" t="s">
        <v>1744</v>
      </c>
      <c r="B202" s="86" t="s">
        <v>469</v>
      </c>
      <c r="C202" s="86" t="s">
        <v>470</v>
      </c>
      <c r="D202" s="86" t="s">
        <v>1737</v>
      </c>
      <c r="E202" s="86" t="s">
        <v>1745</v>
      </c>
      <c r="F202" s="86" t="s">
        <v>2</v>
      </c>
      <c r="G202" s="86" t="s">
        <v>2</v>
      </c>
      <c r="H202" s="93" t="s">
        <v>1738</v>
      </c>
      <c r="I202" s="86"/>
    </row>
    <row r="203" spans="1:9" ht="11.25">
      <c r="A203" s="95" t="s">
        <v>1743</v>
      </c>
      <c r="B203" s="86" t="s">
        <v>471</v>
      </c>
      <c r="C203" s="86" t="s">
        <v>32</v>
      </c>
      <c r="D203" s="86" t="s">
        <v>1737</v>
      </c>
      <c r="E203" s="86" t="s">
        <v>2</v>
      </c>
      <c r="F203" s="86" t="s">
        <v>2</v>
      </c>
      <c r="G203" s="86" t="s">
        <v>2</v>
      </c>
      <c r="H203" s="93" t="s">
        <v>1738</v>
      </c>
      <c r="I203" s="86"/>
    </row>
    <row r="204" spans="1:9" ht="11.25">
      <c r="A204" s="95" t="s">
        <v>1744</v>
      </c>
      <c r="B204" s="86" t="s">
        <v>472</v>
      </c>
      <c r="C204" s="86" t="s">
        <v>473</v>
      </c>
      <c r="D204" s="86" t="s">
        <v>1737</v>
      </c>
      <c r="E204" s="86" t="s">
        <v>1745</v>
      </c>
      <c r="F204" s="86" t="s">
        <v>2</v>
      </c>
      <c r="G204" s="86" t="s">
        <v>2</v>
      </c>
      <c r="H204" s="93" t="s">
        <v>1738</v>
      </c>
      <c r="I204" s="86"/>
    </row>
    <row r="205" spans="1:9" ht="11.25">
      <c r="A205" s="95" t="s">
        <v>1744</v>
      </c>
      <c r="B205" s="86" t="s">
        <v>474</v>
      </c>
      <c r="C205" s="86" t="s">
        <v>475</v>
      </c>
      <c r="D205" s="86" t="s">
        <v>1737</v>
      </c>
      <c r="E205" s="86" t="s">
        <v>1745</v>
      </c>
      <c r="F205" s="86" t="s">
        <v>2</v>
      </c>
      <c r="G205" s="86" t="s">
        <v>2</v>
      </c>
      <c r="H205" s="93" t="s">
        <v>1738</v>
      </c>
      <c r="I205" s="86"/>
    </row>
    <row r="206" spans="1:9" ht="11.25">
      <c r="A206" s="95" t="s">
        <v>1744</v>
      </c>
      <c r="B206" s="86" t="s">
        <v>476</v>
      </c>
      <c r="C206" s="86" t="s">
        <v>477</v>
      </c>
      <c r="D206" s="86" t="s">
        <v>1737</v>
      </c>
      <c r="E206" s="86" t="s">
        <v>1745</v>
      </c>
      <c r="F206" s="86" t="s">
        <v>2</v>
      </c>
      <c r="G206" s="86" t="s">
        <v>2</v>
      </c>
      <c r="H206" s="93" t="s">
        <v>1738</v>
      </c>
      <c r="I206" s="86"/>
    </row>
    <row r="207" spans="1:9" ht="11.25">
      <c r="A207" s="95" t="s">
        <v>1744</v>
      </c>
      <c r="B207" s="86" t="s">
        <v>478</v>
      </c>
      <c r="C207" s="86" t="s">
        <v>479</v>
      </c>
      <c r="D207" s="86" t="s">
        <v>1737</v>
      </c>
      <c r="E207" s="86" t="s">
        <v>1745</v>
      </c>
      <c r="F207" s="86" t="s">
        <v>2</v>
      </c>
      <c r="G207" s="86" t="s">
        <v>2</v>
      </c>
      <c r="H207" s="93" t="s">
        <v>1738</v>
      </c>
      <c r="I207" s="86"/>
    </row>
    <row r="208" spans="1:9" ht="11.25">
      <c r="A208" s="95" t="s">
        <v>1744</v>
      </c>
      <c r="B208" s="86" t="s">
        <v>480</v>
      </c>
      <c r="C208" s="86" t="s">
        <v>481</v>
      </c>
      <c r="D208" s="86" t="s">
        <v>1737</v>
      </c>
      <c r="E208" s="86" t="s">
        <v>1745</v>
      </c>
      <c r="F208" s="86" t="s">
        <v>2</v>
      </c>
      <c r="G208" s="86" t="s">
        <v>2</v>
      </c>
      <c r="H208" s="93" t="s">
        <v>1738</v>
      </c>
      <c r="I208" s="86"/>
    </row>
    <row r="209" spans="1:9" ht="11.25">
      <c r="A209" s="95" t="s">
        <v>1744</v>
      </c>
      <c r="B209" s="86" t="s">
        <v>482</v>
      </c>
      <c r="C209" s="86" t="s">
        <v>483</v>
      </c>
      <c r="D209" s="86" t="s">
        <v>1737</v>
      </c>
      <c r="E209" s="86" t="s">
        <v>1745</v>
      </c>
      <c r="F209" s="86" t="s">
        <v>2</v>
      </c>
      <c r="G209" s="86" t="s">
        <v>2</v>
      </c>
      <c r="H209" s="93" t="s">
        <v>1738</v>
      </c>
      <c r="I209" s="86"/>
    </row>
    <row r="210" spans="1:9" ht="11.25">
      <c r="A210" s="95" t="s">
        <v>1743</v>
      </c>
      <c r="B210" s="86" t="s">
        <v>484</v>
      </c>
      <c r="C210" s="86" t="s">
        <v>307</v>
      </c>
      <c r="D210" s="86" t="s">
        <v>1737</v>
      </c>
      <c r="E210" s="86" t="s">
        <v>1745</v>
      </c>
      <c r="F210" s="86" t="s">
        <v>2</v>
      </c>
      <c r="G210" s="86" t="s">
        <v>2</v>
      </c>
      <c r="H210" s="93" t="s">
        <v>1738</v>
      </c>
      <c r="I210" s="86"/>
    </row>
    <row r="211" spans="1:9" ht="11.25">
      <c r="A211" s="95" t="s">
        <v>1743</v>
      </c>
      <c r="B211" s="86" t="s">
        <v>485</v>
      </c>
      <c r="C211" s="86" t="s">
        <v>317</v>
      </c>
      <c r="D211" s="86" t="s">
        <v>1737</v>
      </c>
      <c r="E211" s="86" t="s">
        <v>2</v>
      </c>
      <c r="F211" s="86" t="s">
        <v>2</v>
      </c>
      <c r="G211" s="86" t="s">
        <v>2</v>
      </c>
      <c r="H211" s="93" t="s">
        <v>1738</v>
      </c>
      <c r="I211" s="86"/>
    </row>
    <row r="212" spans="1:9" ht="11.25">
      <c r="A212" s="95" t="s">
        <v>1744</v>
      </c>
      <c r="B212" s="86" t="s">
        <v>486</v>
      </c>
      <c r="C212" s="86" t="s">
        <v>487</v>
      </c>
      <c r="D212" s="86" t="s">
        <v>1737</v>
      </c>
      <c r="E212" s="86" t="s">
        <v>1745</v>
      </c>
      <c r="F212" s="86" t="s">
        <v>2</v>
      </c>
      <c r="G212" s="86" t="s">
        <v>2</v>
      </c>
      <c r="H212" s="93" t="s">
        <v>1738</v>
      </c>
      <c r="I212" s="86"/>
    </row>
    <row r="213" spans="1:9" ht="11.25">
      <c r="A213" s="95" t="s">
        <v>1744</v>
      </c>
      <c r="B213" s="86" t="s">
        <v>488</v>
      </c>
      <c r="C213" s="86" t="s">
        <v>489</v>
      </c>
      <c r="D213" s="86" t="s">
        <v>1737</v>
      </c>
      <c r="E213" s="86" t="s">
        <v>1745</v>
      </c>
      <c r="F213" s="86" t="s">
        <v>2</v>
      </c>
      <c r="G213" s="86" t="s">
        <v>2</v>
      </c>
      <c r="H213" s="93" t="s">
        <v>1738</v>
      </c>
      <c r="I213" s="86"/>
    </row>
    <row r="214" spans="1:9" ht="11.25">
      <c r="A214" s="95" t="s">
        <v>1743</v>
      </c>
      <c r="B214" s="86" t="s">
        <v>490</v>
      </c>
      <c r="C214" s="86" t="s">
        <v>16</v>
      </c>
      <c r="D214" s="86" t="s">
        <v>1737</v>
      </c>
      <c r="E214" s="86" t="s">
        <v>2</v>
      </c>
      <c r="F214" s="86" t="s">
        <v>2</v>
      </c>
      <c r="G214" s="86" t="s">
        <v>2</v>
      </c>
      <c r="H214" s="93" t="s">
        <v>1738</v>
      </c>
      <c r="I214" s="86"/>
    </row>
    <row r="215" spans="1:9" ht="11.25">
      <c r="A215" s="95" t="s">
        <v>1744</v>
      </c>
      <c r="B215" s="86" t="s">
        <v>491</v>
      </c>
      <c r="C215" s="86" t="s">
        <v>492</v>
      </c>
      <c r="D215" s="86" t="s">
        <v>1737</v>
      </c>
      <c r="E215" s="86" t="s">
        <v>1745</v>
      </c>
      <c r="F215" s="86" t="s">
        <v>2</v>
      </c>
      <c r="G215" s="86" t="s">
        <v>2</v>
      </c>
      <c r="H215" s="93" t="s">
        <v>1738</v>
      </c>
      <c r="I215" s="86"/>
    </row>
    <row r="216" spans="1:9" ht="11.25">
      <c r="A216" s="95" t="s">
        <v>1744</v>
      </c>
      <c r="B216" s="86" t="s">
        <v>493</v>
      </c>
      <c r="C216" s="86" t="s">
        <v>494</v>
      </c>
      <c r="D216" s="86" t="s">
        <v>1737</v>
      </c>
      <c r="E216" s="86" t="s">
        <v>1745</v>
      </c>
      <c r="F216" s="86" t="s">
        <v>2</v>
      </c>
      <c r="G216" s="86" t="s">
        <v>2</v>
      </c>
      <c r="H216" s="93" t="s">
        <v>1738</v>
      </c>
      <c r="I216" s="86"/>
    </row>
    <row r="217" spans="1:9" ht="11.25">
      <c r="A217" s="95" t="s">
        <v>1744</v>
      </c>
      <c r="B217" s="86" t="s">
        <v>495</v>
      </c>
      <c r="C217" s="86" t="s">
        <v>496</v>
      </c>
      <c r="D217" s="86" t="s">
        <v>1737</v>
      </c>
      <c r="E217" s="86" t="s">
        <v>1745</v>
      </c>
      <c r="F217" s="86" t="s">
        <v>2</v>
      </c>
      <c r="G217" s="86" t="s">
        <v>2</v>
      </c>
      <c r="H217" s="93" t="s">
        <v>1738</v>
      </c>
      <c r="I217" s="86"/>
    </row>
    <row r="218" spans="1:9" ht="11.25">
      <c r="A218" s="95" t="s">
        <v>1744</v>
      </c>
      <c r="B218" s="86" t="s">
        <v>497</v>
      </c>
      <c r="C218" s="86" t="s">
        <v>498</v>
      </c>
      <c r="D218" s="86" t="s">
        <v>1737</v>
      </c>
      <c r="E218" s="86" t="s">
        <v>1745</v>
      </c>
      <c r="F218" s="86" t="s">
        <v>2</v>
      </c>
      <c r="G218" s="86" t="s">
        <v>2</v>
      </c>
      <c r="H218" s="93" t="s">
        <v>1738</v>
      </c>
      <c r="I218" s="86"/>
    </row>
    <row r="219" spans="1:9" ht="11.25">
      <c r="A219" s="95" t="s">
        <v>1743</v>
      </c>
      <c r="B219" s="86" t="s">
        <v>499</v>
      </c>
      <c r="C219" s="86" t="s">
        <v>500</v>
      </c>
      <c r="D219" s="86" t="s">
        <v>1737</v>
      </c>
      <c r="E219" s="86" t="s">
        <v>1745</v>
      </c>
      <c r="F219" s="86" t="s">
        <v>2</v>
      </c>
      <c r="G219" s="86" t="s">
        <v>2</v>
      </c>
      <c r="H219" s="93" t="s">
        <v>1738</v>
      </c>
      <c r="I219" s="86"/>
    </row>
    <row r="220" spans="1:9" ht="11.25">
      <c r="A220" s="95" t="s">
        <v>1743</v>
      </c>
      <c r="B220" s="86" t="s">
        <v>501</v>
      </c>
      <c r="C220" s="86" t="s">
        <v>24</v>
      </c>
      <c r="D220" s="86" t="s">
        <v>1737</v>
      </c>
      <c r="E220" s="86" t="s">
        <v>2</v>
      </c>
      <c r="F220" s="86" t="s">
        <v>2</v>
      </c>
      <c r="G220" s="86" t="s">
        <v>2</v>
      </c>
      <c r="H220" s="93" t="s">
        <v>1738</v>
      </c>
      <c r="I220" s="86"/>
    </row>
    <row r="221" spans="1:9" ht="11.25">
      <c r="A221" s="95" t="s">
        <v>1744</v>
      </c>
      <c r="B221" s="86" t="s">
        <v>502</v>
      </c>
      <c r="C221" s="86" t="s">
        <v>503</v>
      </c>
      <c r="D221" s="86" t="s">
        <v>1737</v>
      </c>
      <c r="E221" s="86" t="s">
        <v>1745</v>
      </c>
      <c r="F221" s="86" t="s">
        <v>2</v>
      </c>
      <c r="G221" s="86" t="s">
        <v>2</v>
      </c>
      <c r="H221" s="93" t="s">
        <v>1738</v>
      </c>
      <c r="I221" s="86"/>
    </row>
    <row r="222" spans="1:9" ht="11.25">
      <c r="A222" s="95" t="s">
        <v>1744</v>
      </c>
      <c r="B222" s="86" t="s">
        <v>504</v>
      </c>
      <c r="C222" s="86" t="s">
        <v>505</v>
      </c>
      <c r="D222" s="86" t="s">
        <v>1737</v>
      </c>
      <c r="E222" s="86" t="s">
        <v>1745</v>
      </c>
      <c r="F222" s="86" t="s">
        <v>2</v>
      </c>
      <c r="G222" s="86" t="s">
        <v>2</v>
      </c>
      <c r="H222" s="93" t="s">
        <v>1738</v>
      </c>
      <c r="I222" s="86"/>
    </row>
    <row r="223" spans="1:9" ht="11.25">
      <c r="A223" s="95" t="s">
        <v>1744</v>
      </c>
      <c r="B223" s="86" t="s">
        <v>506</v>
      </c>
      <c r="C223" s="86" t="s">
        <v>507</v>
      </c>
      <c r="D223" s="86" t="s">
        <v>1737</v>
      </c>
      <c r="E223" s="86" t="s">
        <v>1745</v>
      </c>
      <c r="F223" s="86" t="s">
        <v>2</v>
      </c>
      <c r="G223" s="86" t="s">
        <v>2</v>
      </c>
      <c r="H223" s="93" t="s">
        <v>1738</v>
      </c>
      <c r="I223" s="86"/>
    </row>
    <row r="224" spans="1:9" ht="11.25">
      <c r="A224" s="95" t="s">
        <v>1744</v>
      </c>
      <c r="B224" s="86" t="s">
        <v>508</v>
      </c>
      <c r="C224" s="86" t="s">
        <v>509</v>
      </c>
      <c r="D224" s="86" t="s">
        <v>1737</v>
      </c>
      <c r="E224" s="86" t="s">
        <v>1745</v>
      </c>
      <c r="F224" s="86" t="s">
        <v>2</v>
      </c>
      <c r="G224" s="86" t="s">
        <v>2</v>
      </c>
      <c r="H224" s="93" t="s">
        <v>1738</v>
      </c>
      <c r="I224" s="86"/>
    </row>
    <row r="225" spans="1:9" ht="11.25">
      <c r="A225" s="95" t="s">
        <v>1743</v>
      </c>
      <c r="B225" s="86" t="s">
        <v>510</v>
      </c>
      <c r="C225" s="86" t="s">
        <v>17</v>
      </c>
      <c r="D225" s="86" t="s">
        <v>1737</v>
      </c>
      <c r="E225" s="86" t="s">
        <v>2</v>
      </c>
      <c r="F225" s="86" t="s">
        <v>2</v>
      </c>
      <c r="G225" s="86" t="s">
        <v>2</v>
      </c>
      <c r="H225" s="93" t="s">
        <v>1738</v>
      </c>
      <c r="I225" s="86"/>
    </row>
    <row r="226" spans="1:9" ht="11.25">
      <c r="A226" s="95" t="s">
        <v>1744</v>
      </c>
      <c r="B226" s="86" t="s">
        <v>511</v>
      </c>
      <c r="C226" s="86" t="s">
        <v>512</v>
      </c>
      <c r="D226" s="86" t="s">
        <v>1737</v>
      </c>
      <c r="E226" s="86" t="s">
        <v>1745</v>
      </c>
      <c r="F226" s="86" t="s">
        <v>2</v>
      </c>
      <c r="G226" s="86" t="s">
        <v>2</v>
      </c>
      <c r="H226" s="93" t="s">
        <v>1738</v>
      </c>
      <c r="I226" s="86"/>
    </row>
    <row r="227" spans="1:9" ht="11.25">
      <c r="A227" s="95" t="s">
        <v>1744</v>
      </c>
      <c r="B227" s="86" t="s">
        <v>513</v>
      </c>
      <c r="C227" s="86" t="s">
        <v>514</v>
      </c>
      <c r="D227" s="86" t="s">
        <v>1737</v>
      </c>
      <c r="E227" s="86" t="s">
        <v>1745</v>
      </c>
      <c r="F227" s="86" t="s">
        <v>2</v>
      </c>
      <c r="G227" s="86" t="s">
        <v>2</v>
      </c>
      <c r="H227" s="93" t="s">
        <v>1738</v>
      </c>
      <c r="I227" s="86"/>
    </row>
    <row r="228" spans="1:9" ht="11.25">
      <c r="A228" s="95" t="s">
        <v>1744</v>
      </c>
      <c r="B228" s="86" t="s">
        <v>515</v>
      </c>
      <c r="C228" s="86" t="s">
        <v>516</v>
      </c>
      <c r="D228" s="86" t="s">
        <v>1737</v>
      </c>
      <c r="E228" s="86" t="s">
        <v>1745</v>
      </c>
      <c r="F228" s="86" t="s">
        <v>2</v>
      </c>
      <c r="G228" s="86" t="s">
        <v>2</v>
      </c>
      <c r="H228" s="93" t="s">
        <v>1738</v>
      </c>
      <c r="I228" s="86"/>
    </row>
    <row r="229" spans="1:9" ht="11.25">
      <c r="A229" s="95" t="s">
        <v>1744</v>
      </c>
      <c r="B229" s="86" t="s">
        <v>517</v>
      </c>
      <c r="C229" s="86" t="s">
        <v>518</v>
      </c>
      <c r="D229" s="86" t="s">
        <v>1737</v>
      </c>
      <c r="E229" s="86" t="s">
        <v>1745</v>
      </c>
      <c r="F229" s="86" t="s">
        <v>2</v>
      </c>
      <c r="G229" s="86" t="s">
        <v>2</v>
      </c>
      <c r="H229" s="93" t="s">
        <v>1738</v>
      </c>
      <c r="I229" s="86"/>
    </row>
    <row r="230" spans="1:9" ht="11.25">
      <c r="A230" s="95" t="s">
        <v>1744</v>
      </c>
      <c r="B230" s="86" t="s">
        <v>519</v>
      </c>
      <c r="C230" s="86" t="s">
        <v>368</v>
      </c>
      <c r="D230" s="86" t="s">
        <v>1737</v>
      </c>
      <c r="E230" s="86" t="s">
        <v>1745</v>
      </c>
      <c r="F230" s="86" t="s">
        <v>2</v>
      </c>
      <c r="G230" s="86" t="s">
        <v>2</v>
      </c>
      <c r="H230" s="93" t="s">
        <v>1738</v>
      </c>
      <c r="I230" s="86"/>
    </row>
    <row r="231" spans="1:9" ht="11.25">
      <c r="A231" s="95" t="s">
        <v>1743</v>
      </c>
      <c r="B231" s="86" t="s">
        <v>520</v>
      </c>
      <c r="C231" s="86" t="s">
        <v>372</v>
      </c>
      <c r="D231" s="86" t="s">
        <v>1737</v>
      </c>
      <c r="E231" s="86" t="s">
        <v>2</v>
      </c>
      <c r="F231" s="86" t="s">
        <v>2</v>
      </c>
      <c r="G231" s="86" t="s">
        <v>2</v>
      </c>
      <c r="H231" s="93" t="s">
        <v>1738</v>
      </c>
      <c r="I231" s="86"/>
    </row>
    <row r="232" spans="1:9" ht="11.25">
      <c r="A232" s="95" t="s">
        <v>1744</v>
      </c>
      <c r="B232" s="86" t="s">
        <v>521</v>
      </c>
      <c r="C232" s="86" t="s">
        <v>522</v>
      </c>
      <c r="D232" s="86" t="s">
        <v>1737</v>
      </c>
      <c r="E232" s="86" t="s">
        <v>1745</v>
      </c>
      <c r="F232" s="86" t="s">
        <v>2</v>
      </c>
      <c r="G232" s="86" t="s">
        <v>2</v>
      </c>
      <c r="H232" s="93" t="s">
        <v>1738</v>
      </c>
      <c r="I232" s="86"/>
    </row>
    <row r="233" spans="1:9" ht="11.25">
      <c r="A233" s="95" t="s">
        <v>1743</v>
      </c>
      <c r="B233" s="86" t="s">
        <v>523</v>
      </c>
      <c r="C233" s="86" t="s">
        <v>77</v>
      </c>
      <c r="D233" s="86" t="s">
        <v>1737</v>
      </c>
      <c r="E233" s="86" t="s">
        <v>2</v>
      </c>
      <c r="F233" s="86" t="s">
        <v>2</v>
      </c>
      <c r="G233" s="86" t="s">
        <v>2</v>
      </c>
      <c r="H233" s="93" t="s">
        <v>1738</v>
      </c>
      <c r="I233" s="86"/>
    </row>
    <row r="234" spans="1:9" ht="11.25">
      <c r="A234" s="95" t="s">
        <v>1744</v>
      </c>
      <c r="B234" s="86" t="s">
        <v>524</v>
      </c>
      <c r="C234" s="86" t="s">
        <v>525</v>
      </c>
      <c r="D234" s="86" t="s">
        <v>1737</v>
      </c>
      <c r="E234" s="86" t="s">
        <v>1745</v>
      </c>
      <c r="F234" s="86" t="s">
        <v>2</v>
      </c>
      <c r="G234" s="86" t="s">
        <v>2</v>
      </c>
      <c r="H234" s="93" t="s">
        <v>1738</v>
      </c>
      <c r="I234" s="86"/>
    </row>
    <row r="235" spans="1:9" ht="11.25">
      <c r="A235" s="95" t="s">
        <v>1743</v>
      </c>
      <c r="B235" s="86" t="s">
        <v>526</v>
      </c>
      <c r="C235" s="86" t="s">
        <v>527</v>
      </c>
      <c r="D235" s="86" t="s">
        <v>1737</v>
      </c>
      <c r="E235" s="86" t="s">
        <v>1745</v>
      </c>
      <c r="F235" s="86" t="s">
        <v>2</v>
      </c>
      <c r="G235" s="86" t="s">
        <v>2</v>
      </c>
      <c r="H235" s="93" t="s">
        <v>1738</v>
      </c>
      <c r="I235" s="86"/>
    </row>
    <row r="236" spans="1:9" ht="11.25">
      <c r="A236" s="95" t="s">
        <v>1743</v>
      </c>
      <c r="B236" s="86" t="s">
        <v>528</v>
      </c>
      <c r="C236" s="86" t="s">
        <v>529</v>
      </c>
      <c r="D236" s="86" t="s">
        <v>1737</v>
      </c>
      <c r="E236" s="86" t="s">
        <v>1745</v>
      </c>
      <c r="F236" s="86" t="s">
        <v>2</v>
      </c>
      <c r="G236" s="86" t="s">
        <v>2</v>
      </c>
      <c r="H236" s="93" t="s">
        <v>1738</v>
      </c>
      <c r="I236" s="86"/>
    </row>
    <row r="237" spans="1:9" ht="11.25">
      <c r="A237" s="95" t="s">
        <v>1743</v>
      </c>
      <c r="B237" s="86" t="s">
        <v>530</v>
      </c>
      <c r="C237" s="86" t="s">
        <v>531</v>
      </c>
      <c r="D237" s="86" t="s">
        <v>1737</v>
      </c>
      <c r="E237" s="86" t="s">
        <v>1745</v>
      </c>
      <c r="F237" s="86" t="s">
        <v>2</v>
      </c>
      <c r="G237" s="86" t="s">
        <v>2</v>
      </c>
      <c r="H237" s="93" t="s">
        <v>1738</v>
      </c>
      <c r="I237" s="86"/>
    </row>
    <row r="238" spans="1:9" ht="11.25">
      <c r="A238" s="95" t="s">
        <v>1743</v>
      </c>
      <c r="B238" s="86" t="s">
        <v>532</v>
      </c>
      <c r="C238" s="86" t="s">
        <v>387</v>
      </c>
      <c r="D238" s="86" t="s">
        <v>1737</v>
      </c>
      <c r="E238" s="86" t="s">
        <v>2</v>
      </c>
      <c r="F238" s="86" t="s">
        <v>2</v>
      </c>
      <c r="G238" s="86" t="s">
        <v>2</v>
      </c>
      <c r="H238" s="93" t="s">
        <v>1738</v>
      </c>
      <c r="I238" s="86"/>
    </row>
    <row r="239" spans="1:9" ht="11.25">
      <c r="A239" s="95" t="s">
        <v>1744</v>
      </c>
      <c r="B239" s="86" t="s">
        <v>533</v>
      </c>
      <c r="C239" s="86" t="s">
        <v>534</v>
      </c>
      <c r="D239" s="86" t="s">
        <v>1737</v>
      </c>
      <c r="E239" s="86" t="s">
        <v>1745</v>
      </c>
      <c r="F239" s="86" t="s">
        <v>2</v>
      </c>
      <c r="G239" s="86" t="s">
        <v>2</v>
      </c>
      <c r="H239" s="93" t="s">
        <v>1738</v>
      </c>
      <c r="I239" s="86"/>
    </row>
    <row r="240" spans="1:9" ht="11.25">
      <c r="A240" s="95" t="s">
        <v>1744</v>
      </c>
      <c r="B240" s="86" t="s">
        <v>535</v>
      </c>
      <c r="C240" s="86" t="s">
        <v>536</v>
      </c>
      <c r="D240" s="86" t="s">
        <v>1737</v>
      </c>
      <c r="E240" s="86" t="s">
        <v>1745</v>
      </c>
      <c r="F240" s="86" t="s">
        <v>2</v>
      </c>
      <c r="G240" s="86" t="s">
        <v>2</v>
      </c>
      <c r="H240" s="93" t="s">
        <v>1738</v>
      </c>
      <c r="I240" s="86"/>
    </row>
    <row r="241" spans="1:9" ht="11.25">
      <c r="A241" s="95" t="s">
        <v>1743</v>
      </c>
      <c r="B241" s="86" t="s">
        <v>537</v>
      </c>
      <c r="C241" s="86" t="s">
        <v>16</v>
      </c>
      <c r="D241" s="86" t="s">
        <v>1737</v>
      </c>
      <c r="E241" s="86" t="s">
        <v>2</v>
      </c>
      <c r="F241" s="86" t="s">
        <v>2</v>
      </c>
      <c r="G241" s="86" t="s">
        <v>2</v>
      </c>
      <c r="H241" s="93" t="s">
        <v>1738</v>
      </c>
      <c r="I241" s="86"/>
    </row>
    <row r="242" spans="1:9" ht="11.25">
      <c r="A242" s="95" t="s">
        <v>1744</v>
      </c>
      <c r="B242" s="86" t="s">
        <v>538</v>
      </c>
      <c r="C242" s="86" t="s">
        <v>539</v>
      </c>
      <c r="D242" s="86" t="s">
        <v>1737</v>
      </c>
      <c r="E242" s="86" t="s">
        <v>1745</v>
      </c>
      <c r="F242" s="86" t="s">
        <v>2</v>
      </c>
      <c r="G242" s="86" t="s">
        <v>2</v>
      </c>
      <c r="H242" s="93" t="s">
        <v>1738</v>
      </c>
      <c r="I242" s="86"/>
    </row>
    <row r="243" spans="1:9" ht="11.25">
      <c r="A243" s="95" t="s">
        <v>1744</v>
      </c>
      <c r="B243" s="86" t="s">
        <v>540</v>
      </c>
      <c r="C243" s="86" t="s">
        <v>541</v>
      </c>
      <c r="D243" s="86" t="s">
        <v>1737</v>
      </c>
      <c r="E243" s="86" t="s">
        <v>1745</v>
      </c>
      <c r="F243" s="86" t="s">
        <v>2</v>
      </c>
      <c r="G243" s="86" t="s">
        <v>2</v>
      </c>
      <c r="H243" s="93" t="s">
        <v>1738</v>
      </c>
      <c r="I243" s="86"/>
    </row>
    <row r="244" spans="1:9" ht="11.25">
      <c r="A244" s="95" t="s">
        <v>1743</v>
      </c>
      <c r="B244" s="86" t="s">
        <v>542</v>
      </c>
      <c r="C244" s="86" t="s">
        <v>258</v>
      </c>
      <c r="D244" s="86" t="s">
        <v>1737</v>
      </c>
      <c r="E244" s="86" t="s">
        <v>1745</v>
      </c>
      <c r="F244" s="86" t="s">
        <v>2</v>
      </c>
      <c r="G244" s="86" t="s">
        <v>2</v>
      </c>
      <c r="H244" s="93" t="s">
        <v>1738</v>
      </c>
      <c r="I244" s="86"/>
    </row>
    <row r="245" spans="1:9" ht="11.25">
      <c r="A245" s="95" t="s">
        <v>1741</v>
      </c>
      <c r="B245" s="86" t="s">
        <v>543</v>
      </c>
      <c r="C245" s="86" t="s">
        <v>544</v>
      </c>
      <c r="D245" s="86" t="s">
        <v>1737</v>
      </c>
      <c r="E245" s="86" t="s">
        <v>2</v>
      </c>
      <c r="F245" s="86" t="s">
        <v>2</v>
      </c>
      <c r="G245" s="86" t="s">
        <v>2</v>
      </c>
      <c r="H245" s="93" t="s">
        <v>1738</v>
      </c>
      <c r="I245" s="86"/>
    </row>
    <row r="246" spans="1:9" ht="11.25">
      <c r="A246" s="95" t="s">
        <v>1743</v>
      </c>
      <c r="B246" s="86" t="s">
        <v>545</v>
      </c>
      <c r="C246" s="86" t="s">
        <v>473</v>
      </c>
      <c r="D246" s="86" t="s">
        <v>1737</v>
      </c>
      <c r="E246" s="86" t="s">
        <v>1745</v>
      </c>
      <c r="F246" s="86" t="s">
        <v>2</v>
      </c>
      <c r="G246" s="86" t="s">
        <v>2</v>
      </c>
      <c r="H246" s="93" t="s">
        <v>1738</v>
      </c>
      <c r="I246" s="86"/>
    </row>
    <row r="247" spans="1:9" ht="11.25">
      <c r="A247" s="95" t="s">
        <v>1743</v>
      </c>
      <c r="B247" s="86" t="s">
        <v>546</v>
      </c>
      <c r="C247" s="86" t="s">
        <v>494</v>
      </c>
      <c r="D247" s="86" t="s">
        <v>1737</v>
      </c>
      <c r="E247" s="86" t="s">
        <v>1745</v>
      </c>
      <c r="F247" s="86" t="s">
        <v>2</v>
      </c>
      <c r="G247" s="86" t="s">
        <v>2</v>
      </c>
      <c r="H247" s="93" t="s">
        <v>1738</v>
      </c>
      <c r="I247" s="86"/>
    </row>
    <row r="248" spans="1:9" ht="11.25">
      <c r="A248" s="95" t="s">
        <v>1741</v>
      </c>
      <c r="B248" s="86" t="s">
        <v>547</v>
      </c>
      <c r="C248" s="86" t="s">
        <v>548</v>
      </c>
      <c r="D248" s="86" t="s">
        <v>1737</v>
      </c>
      <c r="E248" s="86" t="s">
        <v>2</v>
      </c>
      <c r="F248" s="86" t="s">
        <v>2</v>
      </c>
      <c r="G248" s="86" t="s">
        <v>1742</v>
      </c>
      <c r="H248" s="93" t="s">
        <v>1738</v>
      </c>
      <c r="I248" s="86"/>
    </row>
    <row r="249" spans="1:9" ht="11.25">
      <c r="A249" s="95" t="s">
        <v>1743</v>
      </c>
      <c r="B249" s="86" t="s">
        <v>549</v>
      </c>
      <c r="C249" s="86" t="s">
        <v>550</v>
      </c>
      <c r="D249" s="86" t="s">
        <v>1737</v>
      </c>
      <c r="E249" s="86" t="s">
        <v>1745</v>
      </c>
      <c r="F249" s="86" t="s">
        <v>2</v>
      </c>
      <c r="G249" s="86" t="s">
        <v>2</v>
      </c>
      <c r="H249" s="93" t="s">
        <v>1738</v>
      </c>
      <c r="I249" s="86"/>
    </row>
    <row r="250" spans="1:9" ht="11.25">
      <c r="A250" s="95" t="s">
        <v>1743</v>
      </c>
      <c r="B250" s="86" t="s">
        <v>551</v>
      </c>
      <c r="C250" s="86" t="s">
        <v>552</v>
      </c>
      <c r="D250" s="86" t="s">
        <v>1737</v>
      </c>
      <c r="E250" s="86" t="s">
        <v>1745</v>
      </c>
      <c r="F250" s="86" t="s">
        <v>2</v>
      </c>
      <c r="G250" s="86" t="s">
        <v>2</v>
      </c>
      <c r="H250" s="93" t="s">
        <v>1738</v>
      </c>
      <c r="I250" s="86"/>
    </row>
    <row r="251" spans="1:9" ht="11.25">
      <c r="A251" s="95" t="s">
        <v>1743</v>
      </c>
      <c r="B251" s="86" t="s">
        <v>553</v>
      </c>
      <c r="C251" s="86" t="s">
        <v>554</v>
      </c>
      <c r="D251" s="86" t="s">
        <v>1737</v>
      </c>
      <c r="E251" s="86" t="s">
        <v>1745</v>
      </c>
      <c r="F251" s="86" t="s">
        <v>2</v>
      </c>
      <c r="G251" s="86" t="s">
        <v>2</v>
      </c>
      <c r="H251" s="93" t="s">
        <v>1738</v>
      </c>
      <c r="I251" s="86"/>
    </row>
    <row r="252" spans="1:9" ht="11.25">
      <c r="A252" s="95" t="s">
        <v>1743</v>
      </c>
      <c r="B252" s="86" t="s">
        <v>555</v>
      </c>
      <c r="C252" s="86" t="s">
        <v>556</v>
      </c>
      <c r="D252" s="86" t="s">
        <v>1737</v>
      </c>
      <c r="E252" s="86" t="s">
        <v>1745</v>
      </c>
      <c r="F252" s="86" t="s">
        <v>2</v>
      </c>
      <c r="G252" s="86" t="s">
        <v>2</v>
      </c>
      <c r="H252" s="93" t="s">
        <v>1738</v>
      </c>
      <c r="I252" s="86"/>
    </row>
    <row r="253" spans="1:9" ht="11.25">
      <c r="A253" s="95" t="s">
        <v>1743</v>
      </c>
      <c r="B253" s="86" t="s">
        <v>557</v>
      </c>
      <c r="C253" s="86" t="s">
        <v>558</v>
      </c>
      <c r="D253" s="86" t="s">
        <v>1737</v>
      </c>
      <c r="E253" s="86" t="s">
        <v>1745</v>
      </c>
      <c r="F253" s="86" t="s">
        <v>2</v>
      </c>
      <c r="G253" s="86" t="s">
        <v>2</v>
      </c>
      <c r="H253" s="93" t="s">
        <v>1738</v>
      </c>
      <c r="I253" s="86"/>
    </row>
    <row r="254" spans="1:9" ht="11.25">
      <c r="A254" s="95" t="s">
        <v>1743</v>
      </c>
      <c r="B254" s="86" t="s">
        <v>559</v>
      </c>
      <c r="C254" s="86" t="s">
        <v>560</v>
      </c>
      <c r="D254" s="86" t="s">
        <v>1737</v>
      </c>
      <c r="E254" s="86" t="s">
        <v>1745</v>
      </c>
      <c r="F254" s="86" t="s">
        <v>2</v>
      </c>
      <c r="G254" s="86" t="s">
        <v>2</v>
      </c>
      <c r="H254" s="93" t="s">
        <v>1738</v>
      </c>
      <c r="I254" s="86"/>
    </row>
    <row r="255" spans="1:9" ht="11.25">
      <c r="A255" s="95" t="s">
        <v>1743</v>
      </c>
      <c r="B255" s="86" t="s">
        <v>561</v>
      </c>
      <c r="C255" s="86" t="s">
        <v>562</v>
      </c>
      <c r="D255" s="86" t="s">
        <v>1737</v>
      </c>
      <c r="E255" s="86" t="s">
        <v>1745</v>
      </c>
      <c r="F255" s="86" t="s">
        <v>2</v>
      </c>
      <c r="G255" s="86" t="s">
        <v>2</v>
      </c>
      <c r="H255" s="93" t="s">
        <v>1738</v>
      </c>
      <c r="I255" s="86"/>
    </row>
    <row r="256" spans="1:9" ht="11.25">
      <c r="A256" s="95" t="s">
        <v>1743</v>
      </c>
      <c r="B256" s="86" t="s">
        <v>563</v>
      </c>
      <c r="C256" s="86" t="s">
        <v>564</v>
      </c>
      <c r="D256" s="86" t="s">
        <v>1737</v>
      </c>
      <c r="E256" s="86" t="s">
        <v>1745</v>
      </c>
      <c r="F256" s="86" t="s">
        <v>2</v>
      </c>
      <c r="G256" s="86" t="s">
        <v>2</v>
      </c>
      <c r="H256" s="93" t="s">
        <v>1738</v>
      </c>
      <c r="I256" s="86"/>
    </row>
    <row r="257" spans="1:9" ht="11.25">
      <c r="A257" s="95" t="s">
        <v>1743</v>
      </c>
      <c r="B257" s="86" t="s">
        <v>565</v>
      </c>
      <c r="C257" s="86" t="s">
        <v>566</v>
      </c>
      <c r="D257" s="86" t="s">
        <v>1737</v>
      </c>
      <c r="E257" s="86" t="s">
        <v>1745</v>
      </c>
      <c r="F257" s="86" t="s">
        <v>2</v>
      </c>
      <c r="G257" s="86" t="s">
        <v>2</v>
      </c>
      <c r="H257" s="93" t="s">
        <v>1738</v>
      </c>
      <c r="I257" s="86"/>
    </row>
    <row r="258" spans="1:9" ht="11.25">
      <c r="A258" s="95" t="s">
        <v>1743</v>
      </c>
      <c r="B258" s="86" t="s">
        <v>567</v>
      </c>
      <c r="C258" s="86" t="s">
        <v>568</v>
      </c>
      <c r="D258" s="86" t="s">
        <v>1737</v>
      </c>
      <c r="E258" s="86" t="s">
        <v>1745</v>
      </c>
      <c r="F258" s="86" t="s">
        <v>2</v>
      </c>
      <c r="G258" s="86" t="s">
        <v>2</v>
      </c>
      <c r="H258" s="93" t="s">
        <v>1738</v>
      </c>
      <c r="I258" s="86"/>
    </row>
    <row r="259" spans="1:9" ht="11.25">
      <c r="A259" s="95" t="s">
        <v>1743</v>
      </c>
      <c r="B259" s="86" t="s">
        <v>569</v>
      </c>
      <c r="C259" s="86" t="s">
        <v>570</v>
      </c>
      <c r="D259" s="86" t="s">
        <v>1737</v>
      </c>
      <c r="E259" s="86" t="s">
        <v>1745</v>
      </c>
      <c r="F259" s="86" t="s">
        <v>2</v>
      </c>
      <c r="G259" s="86" t="s">
        <v>2</v>
      </c>
      <c r="H259" s="93" t="s">
        <v>1738</v>
      </c>
      <c r="I259" s="86"/>
    </row>
    <row r="260" spans="1:9" ht="11.25">
      <c r="A260" s="95" t="s">
        <v>1743</v>
      </c>
      <c r="B260" s="86" t="s">
        <v>571</v>
      </c>
      <c r="C260" s="86" t="s">
        <v>572</v>
      </c>
      <c r="D260" s="86" t="s">
        <v>1737</v>
      </c>
      <c r="E260" s="86" t="s">
        <v>1745</v>
      </c>
      <c r="F260" s="86" t="s">
        <v>2</v>
      </c>
      <c r="G260" s="86" t="s">
        <v>2</v>
      </c>
      <c r="H260" s="93" t="s">
        <v>1738</v>
      </c>
      <c r="I260" s="86"/>
    </row>
    <row r="261" spans="1:9" ht="11.25">
      <c r="A261" s="95" t="s">
        <v>1741</v>
      </c>
      <c r="B261" s="86" t="s">
        <v>573</v>
      </c>
      <c r="C261" s="86" t="s">
        <v>574</v>
      </c>
      <c r="D261" s="86" t="s">
        <v>1737</v>
      </c>
      <c r="E261" s="86" t="s">
        <v>2</v>
      </c>
      <c r="F261" s="86" t="s">
        <v>2</v>
      </c>
      <c r="G261" s="86" t="s">
        <v>1742</v>
      </c>
      <c r="H261" s="93" t="s">
        <v>1738</v>
      </c>
      <c r="I261" s="86"/>
    </row>
    <row r="262" spans="1:9" ht="11.25">
      <c r="A262" s="95" t="s">
        <v>1743</v>
      </c>
      <c r="B262" s="86" t="s">
        <v>575</v>
      </c>
      <c r="C262" s="86" t="s">
        <v>576</v>
      </c>
      <c r="D262" s="86" t="s">
        <v>1737</v>
      </c>
      <c r="E262" s="86" t="s">
        <v>1745</v>
      </c>
      <c r="F262" s="86" t="s">
        <v>2</v>
      </c>
      <c r="G262" s="86" t="s">
        <v>2</v>
      </c>
      <c r="H262" s="93" t="s">
        <v>1738</v>
      </c>
      <c r="I262" s="86"/>
    </row>
    <row r="263" spans="1:9" ht="11.25">
      <c r="A263" s="95" t="s">
        <v>1741</v>
      </c>
      <c r="B263" s="86" t="s">
        <v>577</v>
      </c>
      <c r="C263" s="86" t="s">
        <v>578</v>
      </c>
      <c r="D263" s="86" t="s">
        <v>1737</v>
      </c>
      <c r="E263" s="86" t="s">
        <v>2</v>
      </c>
      <c r="F263" s="86" t="s">
        <v>2</v>
      </c>
      <c r="G263" s="86" t="s">
        <v>1742</v>
      </c>
      <c r="H263" s="93" t="s">
        <v>1738</v>
      </c>
      <c r="I263" s="86"/>
    </row>
    <row r="264" spans="1:9" ht="11.25">
      <c r="A264" s="95" t="s">
        <v>1743</v>
      </c>
      <c r="B264" s="86" t="s">
        <v>579</v>
      </c>
      <c r="C264" s="86" t="s">
        <v>580</v>
      </c>
      <c r="D264" s="86" t="s">
        <v>1737</v>
      </c>
      <c r="E264" s="86" t="s">
        <v>1745</v>
      </c>
      <c r="F264" s="86" t="s">
        <v>2</v>
      </c>
      <c r="G264" s="86" t="s">
        <v>2</v>
      </c>
      <c r="H264" s="93" t="s">
        <v>1738</v>
      </c>
      <c r="I264" s="86"/>
    </row>
    <row r="265" spans="1:9" ht="11.25">
      <c r="A265" s="95" t="s">
        <v>1741</v>
      </c>
      <c r="B265" s="86" t="s">
        <v>581</v>
      </c>
      <c r="C265" s="86" t="s">
        <v>582</v>
      </c>
      <c r="D265" s="86" t="s">
        <v>1737</v>
      </c>
      <c r="E265" s="86" t="s">
        <v>2</v>
      </c>
      <c r="F265" s="86" t="s">
        <v>2</v>
      </c>
      <c r="G265" s="86" t="s">
        <v>1742</v>
      </c>
      <c r="H265" s="93" t="s">
        <v>1738</v>
      </c>
      <c r="I265" s="86"/>
    </row>
    <row r="266" spans="1:9" ht="11.25">
      <c r="A266" s="95" t="s">
        <v>1743</v>
      </c>
      <c r="B266" s="86" t="s">
        <v>583</v>
      </c>
      <c r="C266" s="86" t="s">
        <v>584</v>
      </c>
      <c r="D266" s="86" t="s">
        <v>1737</v>
      </c>
      <c r="E266" s="86" t="s">
        <v>1745</v>
      </c>
      <c r="F266" s="86" t="s">
        <v>2</v>
      </c>
      <c r="G266" s="86" t="s">
        <v>2</v>
      </c>
      <c r="H266" s="93" t="s">
        <v>1738</v>
      </c>
      <c r="I266" s="86"/>
    </row>
    <row r="267" spans="1:9" ht="11.25">
      <c r="A267" s="95" t="s">
        <v>1741</v>
      </c>
      <c r="B267" s="86" t="s">
        <v>585</v>
      </c>
      <c r="C267" s="86" t="s">
        <v>586</v>
      </c>
      <c r="D267" s="86" t="s">
        <v>1737</v>
      </c>
      <c r="E267" s="86" t="s">
        <v>2</v>
      </c>
      <c r="F267" s="86" t="s">
        <v>2</v>
      </c>
      <c r="G267" s="86" t="s">
        <v>1742</v>
      </c>
      <c r="H267" s="93" t="s">
        <v>1738</v>
      </c>
      <c r="I267" s="86"/>
    </row>
    <row r="268" spans="1:9" ht="11.25">
      <c r="A268" s="95" t="s">
        <v>1743</v>
      </c>
      <c r="B268" s="86" t="s">
        <v>587</v>
      </c>
      <c r="C268" s="86" t="s">
        <v>588</v>
      </c>
      <c r="D268" s="86" t="s">
        <v>1737</v>
      </c>
      <c r="E268" s="86" t="s">
        <v>1745</v>
      </c>
      <c r="F268" s="86" t="s">
        <v>2</v>
      </c>
      <c r="G268" s="86" t="s">
        <v>2</v>
      </c>
      <c r="H268" s="93" t="s">
        <v>1738</v>
      </c>
      <c r="I268" s="86"/>
    </row>
    <row r="269" spans="1:9" ht="11.25">
      <c r="A269" s="95" t="s">
        <v>1743</v>
      </c>
      <c r="B269" s="86" t="s">
        <v>589</v>
      </c>
      <c r="C269" s="86" t="s">
        <v>590</v>
      </c>
      <c r="D269" s="86" t="s">
        <v>1737</v>
      </c>
      <c r="E269" s="86" t="s">
        <v>1745</v>
      </c>
      <c r="F269" s="86" t="s">
        <v>2</v>
      </c>
      <c r="G269" s="86" t="s">
        <v>2</v>
      </c>
      <c r="H269" s="93" t="s">
        <v>1738</v>
      </c>
      <c r="I269" s="86"/>
    </row>
    <row r="270" spans="1:9" ht="11.25">
      <c r="A270" s="95" t="s">
        <v>1743</v>
      </c>
      <c r="B270" s="86" t="s">
        <v>591</v>
      </c>
      <c r="C270" s="86" t="s">
        <v>592</v>
      </c>
      <c r="D270" s="86" t="s">
        <v>1737</v>
      </c>
      <c r="E270" s="86" t="s">
        <v>1745</v>
      </c>
      <c r="F270" s="86" t="s">
        <v>2</v>
      </c>
      <c r="G270" s="86" t="s">
        <v>2</v>
      </c>
      <c r="H270" s="93" t="s">
        <v>1738</v>
      </c>
      <c r="I270" s="86"/>
    </row>
    <row r="271" spans="1:9" ht="11.25">
      <c r="A271" s="95" t="s">
        <v>1741</v>
      </c>
      <c r="B271" s="86" t="s">
        <v>593</v>
      </c>
      <c r="C271" s="86" t="s">
        <v>594</v>
      </c>
      <c r="D271" s="86" t="s">
        <v>1737</v>
      </c>
      <c r="E271" s="86" t="s">
        <v>2</v>
      </c>
      <c r="F271" s="86" t="s">
        <v>2</v>
      </c>
      <c r="G271" s="86" t="s">
        <v>1742</v>
      </c>
      <c r="H271" s="93" t="s">
        <v>1738</v>
      </c>
      <c r="I271" s="86"/>
    </row>
    <row r="272" spans="1:9" ht="11.25">
      <c r="A272" s="95" t="s">
        <v>1743</v>
      </c>
      <c r="B272" s="86" t="s">
        <v>595</v>
      </c>
      <c r="C272" s="86" t="s">
        <v>18</v>
      </c>
      <c r="D272" s="86" t="s">
        <v>1737</v>
      </c>
      <c r="E272" s="86" t="s">
        <v>2</v>
      </c>
      <c r="F272" s="86" t="s">
        <v>2</v>
      </c>
      <c r="G272" s="86" t="s">
        <v>2</v>
      </c>
      <c r="H272" s="93" t="s">
        <v>1738</v>
      </c>
      <c r="I272" s="86"/>
    </row>
    <row r="273" spans="1:9" ht="11.25">
      <c r="A273" s="95" t="s">
        <v>1744</v>
      </c>
      <c r="B273" s="86" t="s">
        <v>596</v>
      </c>
      <c r="C273" s="86" t="s">
        <v>597</v>
      </c>
      <c r="D273" s="86" t="s">
        <v>1737</v>
      </c>
      <c r="E273" s="86" t="s">
        <v>1745</v>
      </c>
      <c r="F273" s="86" t="s">
        <v>2</v>
      </c>
      <c r="G273" s="86" t="s">
        <v>2</v>
      </c>
      <c r="H273" s="93" t="s">
        <v>1738</v>
      </c>
      <c r="I273" s="86"/>
    </row>
    <row r="274" spans="1:9" ht="11.25">
      <c r="A274" s="95" t="s">
        <v>1743</v>
      </c>
      <c r="B274" s="86" t="s">
        <v>598</v>
      </c>
      <c r="C274" s="86" t="s">
        <v>398</v>
      </c>
      <c r="D274" s="86" t="s">
        <v>1737</v>
      </c>
      <c r="E274" s="86" t="s">
        <v>1745</v>
      </c>
      <c r="F274" s="86" t="s">
        <v>2</v>
      </c>
      <c r="G274" s="86" t="s">
        <v>2</v>
      </c>
      <c r="H274" s="93" t="s">
        <v>1738</v>
      </c>
      <c r="I274" s="86"/>
    </row>
    <row r="275" spans="1:9" ht="11.25">
      <c r="A275" s="95" t="s">
        <v>1743</v>
      </c>
      <c r="B275" s="86" t="s">
        <v>599</v>
      </c>
      <c r="C275" s="86" t="s">
        <v>190</v>
      </c>
      <c r="D275" s="86" t="s">
        <v>1737</v>
      </c>
      <c r="E275" s="86" t="s">
        <v>2</v>
      </c>
      <c r="F275" s="86" t="s">
        <v>2</v>
      </c>
      <c r="G275" s="86" t="s">
        <v>2</v>
      </c>
      <c r="H275" s="93" t="s">
        <v>1738</v>
      </c>
      <c r="I275" s="86"/>
    </row>
    <row r="276" spans="1:9" ht="11.25">
      <c r="A276" s="95" t="s">
        <v>1744</v>
      </c>
      <c r="B276" s="86" t="s">
        <v>600</v>
      </c>
      <c r="C276" s="86" t="s">
        <v>601</v>
      </c>
      <c r="D276" s="86" t="s">
        <v>1737</v>
      </c>
      <c r="E276" s="86" t="s">
        <v>1745</v>
      </c>
      <c r="F276" s="86" t="s">
        <v>2</v>
      </c>
      <c r="G276" s="86" t="s">
        <v>2</v>
      </c>
      <c r="H276" s="93" t="s">
        <v>1738</v>
      </c>
      <c r="I276" s="86"/>
    </row>
    <row r="277" spans="1:9" ht="11.25">
      <c r="A277" s="95" t="s">
        <v>1743</v>
      </c>
      <c r="B277" s="86" t="s">
        <v>602</v>
      </c>
      <c r="C277" s="86" t="s">
        <v>603</v>
      </c>
      <c r="D277" s="86" t="s">
        <v>1737</v>
      </c>
      <c r="E277" s="86" t="s">
        <v>1745</v>
      </c>
      <c r="F277" s="86" t="s">
        <v>2</v>
      </c>
      <c r="G277" s="86" t="s">
        <v>2</v>
      </c>
      <c r="H277" s="93" t="s">
        <v>1738</v>
      </c>
      <c r="I277" s="86"/>
    </row>
    <row r="278" spans="1:9" ht="11.25">
      <c r="A278" s="95" t="s">
        <v>1743</v>
      </c>
      <c r="B278" s="86" t="s">
        <v>604</v>
      </c>
      <c r="C278" s="86" t="s">
        <v>3</v>
      </c>
      <c r="D278" s="86" t="s">
        <v>1737</v>
      </c>
      <c r="E278" s="86" t="s">
        <v>2</v>
      </c>
      <c r="F278" s="86" t="s">
        <v>2</v>
      </c>
      <c r="G278" s="86" t="s">
        <v>2</v>
      </c>
      <c r="H278" s="93" t="s">
        <v>1738</v>
      </c>
      <c r="I278" s="86"/>
    </row>
    <row r="279" spans="1:9" ht="11.25">
      <c r="A279" s="95" t="s">
        <v>1744</v>
      </c>
      <c r="B279" s="86" t="s">
        <v>605</v>
      </c>
      <c r="C279" s="86" t="s">
        <v>606</v>
      </c>
      <c r="D279" s="86" t="s">
        <v>1737</v>
      </c>
      <c r="E279" s="86" t="s">
        <v>1745</v>
      </c>
      <c r="F279" s="86" t="s">
        <v>2</v>
      </c>
      <c r="G279" s="86" t="s">
        <v>2</v>
      </c>
      <c r="H279" s="93" t="s">
        <v>1738</v>
      </c>
      <c r="I279" s="86"/>
    </row>
    <row r="280" spans="1:9" ht="11.25">
      <c r="A280" s="95" t="s">
        <v>1744</v>
      </c>
      <c r="B280" s="86" t="s">
        <v>607</v>
      </c>
      <c r="C280" s="86" t="s">
        <v>608</v>
      </c>
      <c r="D280" s="86" t="s">
        <v>1737</v>
      </c>
      <c r="E280" s="86" t="s">
        <v>1745</v>
      </c>
      <c r="F280" s="86" t="s">
        <v>2</v>
      </c>
      <c r="G280" s="86" t="s">
        <v>2</v>
      </c>
      <c r="H280" s="93" t="s">
        <v>1738</v>
      </c>
      <c r="I280" s="86"/>
    </row>
    <row r="281" spans="1:9" ht="11.25">
      <c r="A281" s="95" t="s">
        <v>1744</v>
      </c>
      <c r="B281" s="86" t="s">
        <v>609</v>
      </c>
      <c r="C281" s="86" t="s">
        <v>610</v>
      </c>
      <c r="D281" s="86" t="s">
        <v>1737</v>
      </c>
      <c r="E281" s="86" t="s">
        <v>1745</v>
      </c>
      <c r="F281" s="86" t="s">
        <v>2</v>
      </c>
      <c r="G281" s="86" t="s">
        <v>2</v>
      </c>
      <c r="H281" s="93" t="s">
        <v>1738</v>
      </c>
      <c r="I281" s="86"/>
    </row>
    <row r="282" spans="1:9" ht="11.25">
      <c r="A282" s="95" t="s">
        <v>1743</v>
      </c>
      <c r="B282" s="86" t="s">
        <v>611</v>
      </c>
      <c r="C282" s="86" t="s">
        <v>612</v>
      </c>
      <c r="D282" s="86" t="s">
        <v>1737</v>
      </c>
      <c r="E282" s="86" t="s">
        <v>1745</v>
      </c>
      <c r="F282" s="86" t="s">
        <v>2</v>
      </c>
      <c r="G282" s="86" t="s">
        <v>2</v>
      </c>
      <c r="H282" s="93" t="s">
        <v>1738</v>
      </c>
      <c r="I282" s="86"/>
    </row>
    <row r="283" spans="1:9" ht="11.25">
      <c r="A283" s="95" t="s">
        <v>1743</v>
      </c>
      <c r="B283" s="86" t="s">
        <v>613</v>
      </c>
      <c r="C283" s="86" t="s">
        <v>414</v>
      </c>
      <c r="D283" s="86" t="s">
        <v>1737</v>
      </c>
      <c r="E283" s="86" t="s">
        <v>1745</v>
      </c>
      <c r="F283" s="86" t="s">
        <v>2</v>
      </c>
      <c r="G283" s="86" t="s">
        <v>2</v>
      </c>
      <c r="H283" s="93" t="s">
        <v>1738</v>
      </c>
      <c r="I283" s="86"/>
    </row>
    <row r="284" spans="1:9" ht="11.25">
      <c r="A284" s="95" t="s">
        <v>1743</v>
      </c>
      <c r="B284" s="86" t="s">
        <v>614</v>
      </c>
      <c r="C284" s="86" t="s">
        <v>615</v>
      </c>
      <c r="D284" s="86" t="s">
        <v>1737</v>
      </c>
      <c r="E284" s="86" t="s">
        <v>1745</v>
      </c>
      <c r="F284" s="86" t="s">
        <v>2</v>
      </c>
      <c r="G284" s="86" t="s">
        <v>2</v>
      </c>
      <c r="H284" s="93" t="s">
        <v>1738</v>
      </c>
      <c r="I284" s="86"/>
    </row>
    <row r="285" spans="1:9" ht="11.25">
      <c r="A285" s="95" t="s">
        <v>1743</v>
      </c>
      <c r="B285" s="86" t="s">
        <v>616</v>
      </c>
      <c r="C285" s="86" t="s">
        <v>617</v>
      </c>
      <c r="D285" s="86" t="s">
        <v>1737</v>
      </c>
      <c r="E285" s="86" t="s">
        <v>1745</v>
      </c>
      <c r="F285" s="86" t="s">
        <v>2</v>
      </c>
      <c r="G285" s="86" t="s">
        <v>2</v>
      </c>
      <c r="H285" s="93" t="s">
        <v>1738</v>
      </c>
      <c r="I285" s="86"/>
    </row>
    <row r="286" spans="1:9" ht="11.25">
      <c r="A286" s="95" t="s">
        <v>1743</v>
      </c>
      <c r="B286" s="86" t="s">
        <v>618</v>
      </c>
      <c r="C286" s="86" t="s">
        <v>619</v>
      </c>
      <c r="D286" s="86" t="s">
        <v>1737</v>
      </c>
      <c r="E286" s="86" t="s">
        <v>1745</v>
      </c>
      <c r="F286" s="86" t="s">
        <v>2</v>
      </c>
      <c r="G286" s="86" t="s">
        <v>2</v>
      </c>
      <c r="H286" s="93" t="s">
        <v>1738</v>
      </c>
      <c r="I286" s="86"/>
    </row>
    <row r="287" spans="1:9" ht="11.25">
      <c r="A287" s="95" t="s">
        <v>1743</v>
      </c>
      <c r="B287" s="86" t="s">
        <v>620</v>
      </c>
      <c r="C287" s="86" t="s">
        <v>621</v>
      </c>
      <c r="D287" s="86" t="s">
        <v>1737</v>
      </c>
      <c r="E287" s="86" t="s">
        <v>1745</v>
      </c>
      <c r="F287" s="86" t="s">
        <v>2</v>
      </c>
      <c r="G287" s="86" t="s">
        <v>2</v>
      </c>
      <c r="H287" s="93" t="s">
        <v>1738</v>
      </c>
      <c r="I287" s="86"/>
    </row>
    <row r="288" spans="1:9" ht="11.25">
      <c r="A288" s="95" t="s">
        <v>1743</v>
      </c>
      <c r="B288" s="86" t="s">
        <v>622</v>
      </c>
      <c r="C288" s="86" t="s">
        <v>40</v>
      </c>
      <c r="D288" s="86" t="s">
        <v>1737</v>
      </c>
      <c r="E288" s="86" t="s">
        <v>1745</v>
      </c>
      <c r="F288" s="86" t="s">
        <v>2</v>
      </c>
      <c r="G288" s="86" t="s">
        <v>2</v>
      </c>
      <c r="H288" s="93" t="s">
        <v>1738</v>
      </c>
      <c r="I288" s="86"/>
    </row>
    <row r="289" spans="1:9" ht="11.25">
      <c r="A289" s="95" t="s">
        <v>1743</v>
      </c>
      <c r="B289" s="86" t="s">
        <v>623</v>
      </c>
      <c r="C289" s="86" t="s">
        <v>624</v>
      </c>
      <c r="D289" s="86" t="s">
        <v>1737</v>
      </c>
      <c r="E289" s="86" t="s">
        <v>1745</v>
      </c>
      <c r="F289" s="86" t="s">
        <v>2</v>
      </c>
      <c r="G289" s="86" t="s">
        <v>2</v>
      </c>
      <c r="H289" s="93" t="s">
        <v>1738</v>
      </c>
      <c r="I289" s="86"/>
    </row>
    <row r="290" spans="1:9" ht="11.25">
      <c r="A290" s="95" t="s">
        <v>1743</v>
      </c>
      <c r="B290" s="86" t="s">
        <v>625</v>
      </c>
      <c r="C290" s="86" t="s">
        <v>14</v>
      </c>
      <c r="D290" s="86" t="s">
        <v>1737</v>
      </c>
      <c r="E290" s="86" t="s">
        <v>2</v>
      </c>
      <c r="F290" s="86" t="s">
        <v>2</v>
      </c>
      <c r="G290" s="86" t="s">
        <v>2</v>
      </c>
      <c r="H290" s="93" t="s">
        <v>1738</v>
      </c>
      <c r="I290" s="86"/>
    </row>
    <row r="291" spans="1:9" ht="11.25">
      <c r="A291" s="95" t="s">
        <v>1744</v>
      </c>
      <c r="B291" s="86" t="s">
        <v>626</v>
      </c>
      <c r="C291" s="86" t="s">
        <v>627</v>
      </c>
      <c r="D291" s="86" t="s">
        <v>1737</v>
      </c>
      <c r="E291" s="86" t="s">
        <v>1745</v>
      </c>
      <c r="F291" s="86" t="s">
        <v>2</v>
      </c>
      <c r="G291" s="86" t="s">
        <v>2</v>
      </c>
      <c r="H291" s="93" t="s">
        <v>1738</v>
      </c>
      <c r="I291" s="86"/>
    </row>
    <row r="292" spans="1:9" ht="11.25">
      <c r="A292" s="95" t="s">
        <v>1744</v>
      </c>
      <c r="B292" s="86" t="s">
        <v>628</v>
      </c>
      <c r="C292" s="86" t="s">
        <v>629</v>
      </c>
      <c r="D292" s="86" t="s">
        <v>1737</v>
      </c>
      <c r="E292" s="86" t="s">
        <v>1745</v>
      </c>
      <c r="F292" s="86" t="s">
        <v>2</v>
      </c>
      <c r="G292" s="86" t="s">
        <v>2</v>
      </c>
      <c r="H292" s="93" t="s">
        <v>1738</v>
      </c>
      <c r="I292" s="86"/>
    </row>
    <row r="293" spans="1:9" ht="11.25">
      <c r="A293" s="95" t="s">
        <v>1743</v>
      </c>
      <c r="B293" s="86" t="s">
        <v>630</v>
      </c>
      <c r="C293" s="86" t="s">
        <v>237</v>
      </c>
      <c r="D293" s="86" t="s">
        <v>1737</v>
      </c>
      <c r="E293" s="86" t="s">
        <v>2</v>
      </c>
      <c r="F293" s="86" t="s">
        <v>2</v>
      </c>
      <c r="G293" s="86" t="s">
        <v>2</v>
      </c>
      <c r="H293" s="93" t="s">
        <v>1738</v>
      </c>
      <c r="I293" s="86"/>
    </row>
    <row r="294" spans="1:9" ht="11.25">
      <c r="A294" s="95" t="s">
        <v>1744</v>
      </c>
      <c r="B294" s="86" t="s">
        <v>631</v>
      </c>
      <c r="C294" s="86" t="s">
        <v>632</v>
      </c>
      <c r="D294" s="86" t="s">
        <v>1737</v>
      </c>
      <c r="E294" s="86" t="s">
        <v>1745</v>
      </c>
      <c r="F294" s="86" t="s">
        <v>2</v>
      </c>
      <c r="G294" s="86" t="s">
        <v>2</v>
      </c>
      <c r="H294" s="93" t="s">
        <v>1738</v>
      </c>
      <c r="I294" s="86"/>
    </row>
    <row r="295" spans="1:9" ht="11.25">
      <c r="A295" s="95" t="s">
        <v>1743</v>
      </c>
      <c r="B295" s="86" t="s">
        <v>633</v>
      </c>
      <c r="C295" s="86" t="s">
        <v>445</v>
      </c>
      <c r="D295" s="86" t="s">
        <v>1737</v>
      </c>
      <c r="E295" s="86" t="s">
        <v>1745</v>
      </c>
      <c r="F295" s="86" t="s">
        <v>2</v>
      </c>
      <c r="G295" s="86" t="s">
        <v>2</v>
      </c>
      <c r="H295" s="93" t="s">
        <v>1738</v>
      </c>
      <c r="I295" s="86"/>
    </row>
    <row r="296" spans="1:9" ht="11.25">
      <c r="A296" s="95" t="s">
        <v>1743</v>
      </c>
      <c r="B296" s="86" t="s">
        <v>634</v>
      </c>
      <c r="C296" s="86" t="s">
        <v>258</v>
      </c>
      <c r="D296" s="86" t="s">
        <v>1737</v>
      </c>
      <c r="E296" s="86" t="s">
        <v>2</v>
      </c>
      <c r="F296" s="86" t="s">
        <v>2</v>
      </c>
      <c r="G296" s="86" t="s">
        <v>1746</v>
      </c>
      <c r="H296" s="93" t="s">
        <v>1738</v>
      </c>
      <c r="I296" s="86"/>
    </row>
    <row r="297" spans="1:9" ht="11.25">
      <c r="A297" s="95" t="s">
        <v>1744</v>
      </c>
      <c r="B297" s="86" t="s">
        <v>635</v>
      </c>
      <c r="C297" s="86" t="s">
        <v>636</v>
      </c>
      <c r="D297" s="86" t="s">
        <v>1737</v>
      </c>
      <c r="E297" s="86" t="s">
        <v>1745</v>
      </c>
      <c r="F297" s="86" t="s">
        <v>2</v>
      </c>
      <c r="G297" s="86" t="s">
        <v>2</v>
      </c>
      <c r="H297" s="93" t="s">
        <v>1738</v>
      </c>
      <c r="I297" s="86"/>
    </row>
    <row r="298" spans="1:9" ht="11.25">
      <c r="A298" s="95" t="s">
        <v>1744</v>
      </c>
      <c r="B298" s="86" t="s">
        <v>637</v>
      </c>
      <c r="C298" s="86" t="s">
        <v>638</v>
      </c>
      <c r="D298" s="86" t="s">
        <v>1737</v>
      </c>
      <c r="E298" s="86" t="s">
        <v>1745</v>
      </c>
      <c r="F298" s="86" t="s">
        <v>2</v>
      </c>
      <c r="G298" s="86" t="s">
        <v>2</v>
      </c>
      <c r="H298" s="93" t="s">
        <v>1738</v>
      </c>
      <c r="I298" s="86"/>
    </row>
    <row r="299" spans="1:9" ht="11.25">
      <c r="A299" s="95" t="s">
        <v>1743</v>
      </c>
      <c r="B299" s="86" t="s">
        <v>639</v>
      </c>
      <c r="C299" s="86" t="s">
        <v>640</v>
      </c>
      <c r="D299" s="86" t="s">
        <v>1737</v>
      </c>
      <c r="E299" s="86" t="s">
        <v>1745</v>
      </c>
      <c r="F299" s="86" t="s">
        <v>2</v>
      </c>
      <c r="G299" s="86" t="s">
        <v>2</v>
      </c>
      <c r="H299" s="93" t="s">
        <v>1738</v>
      </c>
      <c r="I299" s="86"/>
    </row>
    <row r="300" spans="1:9" ht="11.25">
      <c r="A300" s="95" t="s">
        <v>1743</v>
      </c>
      <c r="B300" s="86" t="s">
        <v>641</v>
      </c>
      <c r="C300" s="86" t="s">
        <v>642</v>
      </c>
      <c r="D300" s="86" t="s">
        <v>1737</v>
      </c>
      <c r="E300" s="86" t="s">
        <v>1745</v>
      </c>
      <c r="F300" s="86" t="s">
        <v>2</v>
      </c>
      <c r="G300" s="86" t="s">
        <v>2</v>
      </c>
      <c r="H300" s="93" t="s">
        <v>1738</v>
      </c>
      <c r="I300" s="86"/>
    </row>
    <row r="301" spans="1:9" ht="11.25">
      <c r="A301" s="95" t="s">
        <v>1743</v>
      </c>
      <c r="B301" s="86" t="s">
        <v>643</v>
      </c>
      <c r="C301" s="86" t="s">
        <v>32</v>
      </c>
      <c r="D301" s="86" t="s">
        <v>1737</v>
      </c>
      <c r="E301" s="86" t="s">
        <v>2</v>
      </c>
      <c r="F301" s="86" t="s">
        <v>2</v>
      </c>
      <c r="G301" s="86" t="s">
        <v>2</v>
      </c>
      <c r="H301" s="93" t="s">
        <v>1738</v>
      </c>
      <c r="I301" s="86"/>
    </row>
    <row r="302" spans="1:9" ht="11.25">
      <c r="A302" s="95" t="s">
        <v>1744</v>
      </c>
      <c r="B302" s="86" t="s">
        <v>644</v>
      </c>
      <c r="C302" s="86" t="s">
        <v>645</v>
      </c>
      <c r="D302" s="86" t="s">
        <v>1737</v>
      </c>
      <c r="E302" s="86" t="s">
        <v>1745</v>
      </c>
      <c r="F302" s="86" t="s">
        <v>2</v>
      </c>
      <c r="G302" s="86" t="s">
        <v>2</v>
      </c>
      <c r="H302" s="93" t="s">
        <v>1738</v>
      </c>
      <c r="I302" s="86"/>
    </row>
    <row r="303" spans="1:9" ht="11.25">
      <c r="A303" s="95" t="s">
        <v>1744</v>
      </c>
      <c r="B303" s="86" t="s">
        <v>646</v>
      </c>
      <c r="C303" s="86" t="s">
        <v>647</v>
      </c>
      <c r="D303" s="86" t="s">
        <v>1737</v>
      </c>
      <c r="E303" s="86" t="s">
        <v>1745</v>
      </c>
      <c r="F303" s="86" t="s">
        <v>2</v>
      </c>
      <c r="G303" s="86" t="s">
        <v>2</v>
      </c>
      <c r="H303" s="93" t="s">
        <v>1738</v>
      </c>
      <c r="I303" s="86"/>
    </row>
    <row r="304" spans="1:9" ht="11.25">
      <c r="A304" s="95" t="s">
        <v>1743</v>
      </c>
      <c r="B304" s="86" t="s">
        <v>648</v>
      </c>
      <c r="C304" s="86" t="s">
        <v>305</v>
      </c>
      <c r="D304" s="86" t="s">
        <v>1737</v>
      </c>
      <c r="E304" s="86" t="s">
        <v>1745</v>
      </c>
      <c r="F304" s="86" t="s">
        <v>2</v>
      </c>
      <c r="G304" s="86" t="s">
        <v>2</v>
      </c>
      <c r="H304" s="93" t="s">
        <v>1738</v>
      </c>
      <c r="I304" s="86"/>
    </row>
    <row r="305" spans="1:9" ht="11.25">
      <c r="A305" s="95" t="s">
        <v>1743</v>
      </c>
      <c r="B305" s="86" t="s">
        <v>649</v>
      </c>
      <c r="C305" s="86" t="s">
        <v>650</v>
      </c>
      <c r="D305" s="86" t="s">
        <v>1737</v>
      </c>
      <c r="E305" s="86" t="s">
        <v>1745</v>
      </c>
      <c r="F305" s="86" t="s">
        <v>2</v>
      </c>
      <c r="G305" s="86" t="s">
        <v>2</v>
      </c>
      <c r="H305" s="93" t="s">
        <v>1738</v>
      </c>
      <c r="I305" s="86"/>
    </row>
    <row r="306" spans="1:9" ht="11.25">
      <c r="A306" s="95" t="s">
        <v>1743</v>
      </c>
      <c r="B306" s="86" t="s">
        <v>651</v>
      </c>
      <c r="C306" s="86" t="s">
        <v>317</v>
      </c>
      <c r="D306" s="86" t="s">
        <v>1737</v>
      </c>
      <c r="E306" s="86" t="s">
        <v>1745</v>
      </c>
      <c r="F306" s="86" t="s">
        <v>2</v>
      </c>
      <c r="G306" s="86" t="s">
        <v>2</v>
      </c>
      <c r="H306" s="93" t="s">
        <v>1738</v>
      </c>
      <c r="I306" s="86"/>
    </row>
    <row r="307" spans="1:9" ht="11.25">
      <c r="A307" s="95" t="s">
        <v>1743</v>
      </c>
      <c r="B307" s="86" t="s">
        <v>652</v>
      </c>
      <c r="C307" s="86" t="s">
        <v>653</v>
      </c>
      <c r="D307" s="86" t="s">
        <v>1737</v>
      </c>
      <c r="E307" s="86" t="s">
        <v>1745</v>
      </c>
      <c r="F307" s="86" t="s">
        <v>2</v>
      </c>
      <c r="G307" s="86" t="s">
        <v>2</v>
      </c>
      <c r="H307" s="93" t="s">
        <v>1738</v>
      </c>
      <c r="I307" s="86"/>
    </row>
    <row r="308" spans="1:9" ht="11.25">
      <c r="A308" s="95" t="s">
        <v>1743</v>
      </c>
      <c r="B308" s="86" t="s">
        <v>654</v>
      </c>
      <c r="C308" s="86" t="s">
        <v>327</v>
      </c>
      <c r="D308" s="86" t="s">
        <v>1737</v>
      </c>
      <c r="E308" s="86" t="s">
        <v>2</v>
      </c>
      <c r="F308" s="86" t="s">
        <v>2</v>
      </c>
      <c r="G308" s="86" t="s">
        <v>2</v>
      </c>
      <c r="H308" s="93" t="s">
        <v>1738</v>
      </c>
      <c r="I308" s="86"/>
    </row>
    <row r="309" spans="1:9" ht="11.25">
      <c r="A309" s="95" t="s">
        <v>1744</v>
      </c>
      <c r="B309" s="86" t="s">
        <v>655</v>
      </c>
      <c r="C309" s="86" t="s">
        <v>656</v>
      </c>
      <c r="D309" s="86" t="s">
        <v>1737</v>
      </c>
      <c r="E309" s="86" t="s">
        <v>1745</v>
      </c>
      <c r="F309" s="86" t="s">
        <v>2</v>
      </c>
      <c r="G309" s="86" t="s">
        <v>2</v>
      </c>
      <c r="H309" s="93" t="s">
        <v>1738</v>
      </c>
      <c r="I309" s="86"/>
    </row>
    <row r="310" spans="1:9" ht="11.25">
      <c r="A310" s="95" t="s">
        <v>1743</v>
      </c>
      <c r="B310" s="86" t="s">
        <v>657</v>
      </c>
      <c r="C310" s="86" t="s">
        <v>658</v>
      </c>
      <c r="D310" s="86" t="s">
        <v>1737</v>
      </c>
      <c r="E310" s="86" t="s">
        <v>1745</v>
      </c>
      <c r="F310" s="86" t="s">
        <v>2</v>
      </c>
      <c r="G310" s="86" t="s">
        <v>2</v>
      </c>
      <c r="H310" s="93" t="s">
        <v>1738</v>
      </c>
      <c r="I310" s="86"/>
    </row>
    <row r="311" spans="1:9" ht="11.25">
      <c r="A311" s="95" t="s">
        <v>1743</v>
      </c>
      <c r="B311" s="86" t="s">
        <v>659</v>
      </c>
      <c r="C311" s="86" t="s">
        <v>24</v>
      </c>
      <c r="D311" s="86" t="s">
        <v>1737</v>
      </c>
      <c r="E311" s="86" t="s">
        <v>2</v>
      </c>
      <c r="F311" s="86" t="s">
        <v>2</v>
      </c>
      <c r="G311" s="86" t="s">
        <v>2</v>
      </c>
      <c r="H311" s="93" t="s">
        <v>1738</v>
      </c>
      <c r="I311" s="86"/>
    </row>
    <row r="312" spans="1:9" ht="11.25">
      <c r="A312" s="95" t="s">
        <v>1744</v>
      </c>
      <c r="B312" s="86" t="s">
        <v>660</v>
      </c>
      <c r="C312" s="86" t="s">
        <v>505</v>
      </c>
      <c r="D312" s="86" t="s">
        <v>1737</v>
      </c>
      <c r="E312" s="86" t="s">
        <v>1745</v>
      </c>
      <c r="F312" s="86" t="s">
        <v>2</v>
      </c>
      <c r="G312" s="86" t="s">
        <v>2</v>
      </c>
      <c r="H312" s="93" t="s">
        <v>1738</v>
      </c>
      <c r="I312" s="86"/>
    </row>
    <row r="313" spans="1:9" ht="11.25">
      <c r="A313" s="95" t="s">
        <v>1744</v>
      </c>
      <c r="B313" s="86" t="s">
        <v>661</v>
      </c>
      <c r="C313" s="86" t="s">
        <v>662</v>
      </c>
      <c r="D313" s="86" t="s">
        <v>1737</v>
      </c>
      <c r="E313" s="86" t="s">
        <v>1745</v>
      </c>
      <c r="F313" s="86" t="s">
        <v>2</v>
      </c>
      <c r="G313" s="86" t="s">
        <v>2</v>
      </c>
      <c r="H313" s="93" t="s">
        <v>1738</v>
      </c>
      <c r="I313" s="86"/>
    </row>
    <row r="314" spans="1:9" ht="11.25">
      <c r="A314" s="95" t="s">
        <v>1743</v>
      </c>
      <c r="B314" s="86" t="s">
        <v>663</v>
      </c>
      <c r="C314" s="86" t="s">
        <v>372</v>
      </c>
      <c r="D314" s="86" t="s">
        <v>1737</v>
      </c>
      <c r="E314" s="86" t="s">
        <v>2</v>
      </c>
      <c r="F314" s="86" t="s">
        <v>2</v>
      </c>
      <c r="G314" s="86" t="s">
        <v>2</v>
      </c>
      <c r="H314" s="93" t="s">
        <v>1738</v>
      </c>
      <c r="I314" s="86"/>
    </row>
    <row r="315" spans="1:9" ht="11.25">
      <c r="A315" s="95" t="s">
        <v>1744</v>
      </c>
      <c r="B315" s="86" t="s">
        <v>664</v>
      </c>
      <c r="C315" s="86" t="s">
        <v>665</v>
      </c>
      <c r="D315" s="86" t="s">
        <v>1737</v>
      </c>
      <c r="E315" s="86" t="s">
        <v>1745</v>
      </c>
      <c r="F315" s="86" t="s">
        <v>2</v>
      </c>
      <c r="G315" s="86" t="s">
        <v>2</v>
      </c>
      <c r="H315" s="93" t="s">
        <v>1738</v>
      </c>
      <c r="I315" s="86"/>
    </row>
    <row r="316" spans="1:9" ht="11.25">
      <c r="A316" s="95" t="s">
        <v>1744</v>
      </c>
      <c r="B316" s="86" t="s">
        <v>666</v>
      </c>
      <c r="C316" s="86" t="s">
        <v>667</v>
      </c>
      <c r="D316" s="86" t="s">
        <v>1737</v>
      </c>
      <c r="E316" s="86" t="s">
        <v>1745</v>
      </c>
      <c r="F316" s="86" t="s">
        <v>2</v>
      </c>
      <c r="G316" s="86" t="s">
        <v>2</v>
      </c>
      <c r="H316" s="93" t="s">
        <v>1738</v>
      </c>
      <c r="I316" s="86"/>
    </row>
    <row r="317" spans="1:9" ht="11.25">
      <c r="A317" s="95" t="s">
        <v>1744</v>
      </c>
      <c r="B317" s="86" t="s">
        <v>668</v>
      </c>
      <c r="C317" s="86" t="s">
        <v>669</v>
      </c>
      <c r="D317" s="86" t="s">
        <v>1737</v>
      </c>
      <c r="E317" s="86" t="s">
        <v>1745</v>
      </c>
      <c r="F317" s="86" t="s">
        <v>2</v>
      </c>
      <c r="G317" s="86" t="s">
        <v>2</v>
      </c>
      <c r="H317" s="93" t="s">
        <v>1738</v>
      </c>
      <c r="I317" s="86"/>
    </row>
    <row r="318" spans="1:9" ht="11.25">
      <c r="A318" s="95" t="s">
        <v>1743</v>
      </c>
      <c r="B318" s="86" t="s">
        <v>670</v>
      </c>
      <c r="C318" s="86" t="s">
        <v>671</v>
      </c>
      <c r="D318" s="86" t="s">
        <v>1737</v>
      </c>
      <c r="E318" s="86" t="s">
        <v>1745</v>
      </c>
      <c r="F318" s="86" t="s">
        <v>2</v>
      </c>
      <c r="G318" s="86" t="s">
        <v>2</v>
      </c>
      <c r="H318" s="93" t="s">
        <v>1738</v>
      </c>
      <c r="I318" s="86"/>
    </row>
    <row r="319" spans="1:9" ht="11.25">
      <c r="A319" s="95" t="s">
        <v>1743</v>
      </c>
      <c r="B319" s="86" t="s">
        <v>672</v>
      </c>
      <c r="C319" s="86" t="s">
        <v>77</v>
      </c>
      <c r="D319" s="86" t="s">
        <v>1737</v>
      </c>
      <c r="E319" s="86" t="s">
        <v>2</v>
      </c>
      <c r="F319" s="86" t="s">
        <v>2</v>
      </c>
      <c r="G319" s="86" t="s">
        <v>2</v>
      </c>
      <c r="H319" s="93" t="s">
        <v>1738</v>
      </c>
      <c r="I319" s="86"/>
    </row>
    <row r="320" spans="1:9" ht="11.25">
      <c r="A320" s="95" t="s">
        <v>1744</v>
      </c>
      <c r="B320" s="86" t="s">
        <v>673</v>
      </c>
      <c r="C320" s="86" t="s">
        <v>674</v>
      </c>
      <c r="D320" s="86" t="s">
        <v>1737</v>
      </c>
      <c r="E320" s="86" t="s">
        <v>1745</v>
      </c>
      <c r="F320" s="86" t="s">
        <v>2</v>
      </c>
      <c r="G320" s="86" t="s">
        <v>2</v>
      </c>
      <c r="H320" s="93" t="s">
        <v>1738</v>
      </c>
      <c r="I320" s="86"/>
    </row>
    <row r="321" spans="1:9" ht="11.25">
      <c r="A321" s="95" t="s">
        <v>1744</v>
      </c>
      <c r="B321" s="86" t="s">
        <v>675</v>
      </c>
      <c r="C321" s="86" t="s">
        <v>676</v>
      </c>
      <c r="D321" s="86" t="s">
        <v>1737</v>
      </c>
      <c r="E321" s="86" t="s">
        <v>1745</v>
      </c>
      <c r="F321" s="86" t="s">
        <v>2</v>
      </c>
      <c r="G321" s="86" t="s">
        <v>2</v>
      </c>
      <c r="H321" s="93" t="s">
        <v>1738</v>
      </c>
      <c r="I321" s="86"/>
    </row>
    <row r="322" spans="1:9" ht="11.25">
      <c r="A322" s="95" t="s">
        <v>1743</v>
      </c>
      <c r="B322" s="86" t="s">
        <v>677</v>
      </c>
      <c r="C322" s="86" t="s">
        <v>678</v>
      </c>
      <c r="D322" s="86" t="s">
        <v>1737</v>
      </c>
      <c r="E322" s="86" t="s">
        <v>1745</v>
      </c>
      <c r="F322" s="86" t="s">
        <v>2</v>
      </c>
      <c r="G322" s="86" t="s">
        <v>2</v>
      </c>
      <c r="H322" s="93" t="s">
        <v>1738</v>
      </c>
      <c r="I322" s="86"/>
    </row>
    <row r="323" spans="1:9" ht="11.25">
      <c r="A323" s="95" t="s">
        <v>1743</v>
      </c>
      <c r="B323" s="86" t="s">
        <v>679</v>
      </c>
      <c r="C323" s="86" t="s">
        <v>529</v>
      </c>
      <c r="D323" s="86" t="s">
        <v>1737</v>
      </c>
      <c r="E323" s="86" t="s">
        <v>1745</v>
      </c>
      <c r="F323" s="86" t="s">
        <v>2</v>
      </c>
      <c r="G323" s="86" t="s">
        <v>2</v>
      </c>
      <c r="H323" s="93" t="s">
        <v>1738</v>
      </c>
      <c r="I323" s="86"/>
    </row>
    <row r="324" spans="1:9" ht="11.25">
      <c r="A324" s="95" t="s">
        <v>1743</v>
      </c>
      <c r="B324" s="86" t="s">
        <v>680</v>
      </c>
      <c r="C324" s="86" t="s">
        <v>681</v>
      </c>
      <c r="D324" s="86" t="s">
        <v>1737</v>
      </c>
      <c r="E324" s="86" t="s">
        <v>1745</v>
      </c>
      <c r="F324" s="86" t="s">
        <v>2</v>
      </c>
      <c r="G324" s="86" t="s">
        <v>2</v>
      </c>
      <c r="H324" s="93" t="s">
        <v>1738</v>
      </c>
      <c r="I324" s="86"/>
    </row>
    <row r="325" spans="1:9" ht="11.25">
      <c r="A325" s="95" t="s">
        <v>1741</v>
      </c>
      <c r="B325" s="86" t="s">
        <v>682</v>
      </c>
      <c r="C325" s="86" t="s">
        <v>292</v>
      </c>
      <c r="D325" s="86" t="s">
        <v>1737</v>
      </c>
      <c r="E325" s="86" t="s">
        <v>1745</v>
      </c>
      <c r="F325" s="86" t="s">
        <v>2</v>
      </c>
      <c r="G325" s="86" t="s">
        <v>2</v>
      </c>
      <c r="H325" s="93" t="s">
        <v>1738</v>
      </c>
      <c r="I325" s="86"/>
    </row>
    <row r="326" spans="1:9" ht="11.25">
      <c r="A326" s="95" t="s">
        <v>1741</v>
      </c>
      <c r="B326" s="86" t="s">
        <v>683</v>
      </c>
      <c r="C326" s="86" t="s">
        <v>684</v>
      </c>
      <c r="D326" s="86" t="s">
        <v>1737</v>
      </c>
      <c r="E326" s="86" t="s">
        <v>1745</v>
      </c>
      <c r="F326" s="86" t="s">
        <v>2</v>
      </c>
      <c r="G326" s="86" t="s">
        <v>2</v>
      </c>
      <c r="H326" s="93" t="s">
        <v>1738</v>
      </c>
      <c r="I326" s="86"/>
    </row>
    <row r="327" spans="1:9" ht="11.25">
      <c r="A327" s="95" t="s">
        <v>1741</v>
      </c>
      <c r="B327" s="86" t="s">
        <v>685</v>
      </c>
      <c r="C327" s="86" t="s">
        <v>686</v>
      </c>
      <c r="D327" s="86" t="s">
        <v>1737</v>
      </c>
      <c r="E327" s="86" t="s">
        <v>2</v>
      </c>
      <c r="F327" s="86" t="s">
        <v>2</v>
      </c>
      <c r="G327" s="86" t="s">
        <v>1742</v>
      </c>
      <c r="H327" s="93" t="s">
        <v>1738</v>
      </c>
      <c r="I327" s="86"/>
    </row>
    <row r="328" spans="1:9" ht="11.25">
      <c r="A328" s="95" t="s">
        <v>1743</v>
      </c>
      <c r="B328" s="86" t="s">
        <v>687</v>
      </c>
      <c r="C328" s="86" t="s">
        <v>272</v>
      </c>
      <c r="D328" s="86" t="s">
        <v>1737</v>
      </c>
      <c r="E328" s="86" t="s">
        <v>1745</v>
      </c>
      <c r="F328" s="86" t="s">
        <v>2</v>
      </c>
      <c r="G328" s="86" t="s">
        <v>2</v>
      </c>
      <c r="H328" s="93" t="s">
        <v>1738</v>
      </c>
      <c r="I328" s="86"/>
    </row>
    <row r="329" spans="1:9" ht="11.25">
      <c r="A329" s="95" t="s">
        <v>1743</v>
      </c>
      <c r="B329" s="86" t="s">
        <v>688</v>
      </c>
      <c r="C329" s="86" t="s">
        <v>689</v>
      </c>
      <c r="D329" s="86" t="s">
        <v>1737</v>
      </c>
      <c r="E329" s="86" t="s">
        <v>1745</v>
      </c>
      <c r="F329" s="86" t="s">
        <v>2</v>
      </c>
      <c r="G329" s="86" t="s">
        <v>2</v>
      </c>
      <c r="H329" s="93" t="s">
        <v>1738</v>
      </c>
      <c r="I329" s="86"/>
    </row>
    <row r="330" spans="1:9" ht="11.25">
      <c r="A330" s="95" t="s">
        <v>1743</v>
      </c>
      <c r="B330" s="86" t="s">
        <v>690</v>
      </c>
      <c r="C330" s="86" t="s">
        <v>691</v>
      </c>
      <c r="D330" s="86" t="s">
        <v>1737</v>
      </c>
      <c r="E330" s="86" t="s">
        <v>1745</v>
      </c>
      <c r="F330" s="86" t="s">
        <v>2</v>
      </c>
      <c r="G330" s="86" t="s">
        <v>2</v>
      </c>
      <c r="H330" s="93" t="s">
        <v>1738</v>
      </c>
      <c r="I330" s="86"/>
    </row>
    <row r="331" spans="1:9" ht="11.25">
      <c r="A331" s="95" t="s">
        <v>1743</v>
      </c>
      <c r="B331" s="86" t="s">
        <v>692</v>
      </c>
      <c r="C331" s="86" t="s">
        <v>693</v>
      </c>
      <c r="D331" s="86" t="s">
        <v>1737</v>
      </c>
      <c r="E331" s="86" t="s">
        <v>1745</v>
      </c>
      <c r="F331" s="86" t="s">
        <v>2</v>
      </c>
      <c r="G331" s="86" t="s">
        <v>2</v>
      </c>
      <c r="H331" s="93" t="s">
        <v>1738</v>
      </c>
      <c r="I331" s="86"/>
    </row>
    <row r="332" spans="1:9" ht="11.25">
      <c r="A332" s="95" t="s">
        <v>1743</v>
      </c>
      <c r="B332" s="86" t="s">
        <v>694</v>
      </c>
      <c r="C332" s="86" t="s">
        <v>695</v>
      </c>
      <c r="D332" s="86" t="s">
        <v>1737</v>
      </c>
      <c r="E332" s="86" t="s">
        <v>1745</v>
      </c>
      <c r="F332" s="86" t="s">
        <v>2</v>
      </c>
      <c r="G332" s="86" t="s">
        <v>2</v>
      </c>
      <c r="H332" s="93" t="s">
        <v>1738</v>
      </c>
      <c r="I332" s="86"/>
    </row>
    <row r="333" spans="1:9" ht="11.25">
      <c r="A333" s="95" t="s">
        <v>1741</v>
      </c>
      <c r="B333" s="86" t="s">
        <v>696</v>
      </c>
      <c r="C333" s="86" t="s">
        <v>697</v>
      </c>
      <c r="D333" s="86" t="s">
        <v>1737</v>
      </c>
      <c r="E333" s="86" t="s">
        <v>1745</v>
      </c>
      <c r="F333" s="86" t="s">
        <v>2</v>
      </c>
      <c r="G333" s="86" t="s">
        <v>2</v>
      </c>
      <c r="H333" s="93" t="s">
        <v>1738</v>
      </c>
      <c r="I333" s="86"/>
    </row>
    <row r="334" spans="1:9" ht="11.25">
      <c r="A334" s="95" t="s">
        <v>1741</v>
      </c>
      <c r="B334" s="86" t="s">
        <v>698</v>
      </c>
      <c r="C334" s="86" t="s">
        <v>699</v>
      </c>
      <c r="D334" s="86" t="s">
        <v>1737</v>
      </c>
      <c r="E334" s="86" t="s">
        <v>1745</v>
      </c>
      <c r="F334" s="86" t="s">
        <v>2</v>
      </c>
      <c r="G334" s="86" t="s">
        <v>1742</v>
      </c>
      <c r="H334" s="93" t="s">
        <v>1738</v>
      </c>
      <c r="I334" s="86"/>
    </row>
    <row r="335" spans="1:9" ht="11.25">
      <c r="A335" s="95">
        <v>1</v>
      </c>
      <c r="B335" s="86" t="s">
        <v>700</v>
      </c>
      <c r="C335" s="86" t="s">
        <v>701</v>
      </c>
      <c r="D335" s="86" t="s">
        <v>1737</v>
      </c>
      <c r="E335" s="86" t="s">
        <v>2</v>
      </c>
      <c r="F335" s="86" t="s">
        <v>2</v>
      </c>
      <c r="G335" s="86" t="s">
        <v>1740</v>
      </c>
      <c r="H335" s="93" t="s">
        <v>1738</v>
      </c>
      <c r="I335" s="86"/>
    </row>
    <row r="336" spans="1:9" ht="11.25">
      <c r="A336" s="95" t="s">
        <v>1739</v>
      </c>
      <c r="B336" s="86" t="s">
        <v>702</v>
      </c>
      <c r="C336" s="86" t="s">
        <v>703</v>
      </c>
      <c r="D336" s="86" t="s">
        <v>1737</v>
      </c>
      <c r="E336" s="86" t="s">
        <v>2</v>
      </c>
      <c r="F336" s="86" t="s">
        <v>2</v>
      </c>
      <c r="G336" s="86" t="s">
        <v>1742</v>
      </c>
      <c r="H336" s="93" t="s">
        <v>1738</v>
      </c>
      <c r="I336" s="86"/>
    </row>
    <row r="337" spans="1:9" ht="11.25">
      <c r="A337" s="95" t="s">
        <v>1741</v>
      </c>
      <c r="B337" s="86" t="s">
        <v>704</v>
      </c>
      <c r="C337" s="86" t="s">
        <v>705</v>
      </c>
      <c r="D337" s="86" t="s">
        <v>1737</v>
      </c>
      <c r="E337" s="86" t="s">
        <v>1745</v>
      </c>
      <c r="F337" s="86" t="s">
        <v>2</v>
      </c>
      <c r="G337" s="86" t="s">
        <v>2</v>
      </c>
      <c r="H337" s="93" t="s">
        <v>1738</v>
      </c>
      <c r="I337" s="86"/>
    </row>
    <row r="338" spans="1:9" ht="11.25">
      <c r="A338" s="95" t="s">
        <v>1741</v>
      </c>
      <c r="B338" s="86" t="s">
        <v>706</v>
      </c>
      <c r="C338" s="86" t="s">
        <v>707</v>
      </c>
      <c r="D338" s="86" t="s">
        <v>1737</v>
      </c>
      <c r="E338" s="86" t="s">
        <v>1745</v>
      </c>
      <c r="F338" s="86" t="s">
        <v>2</v>
      </c>
      <c r="G338" s="86" t="s">
        <v>2</v>
      </c>
      <c r="H338" s="93" t="s">
        <v>1738</v>
      </c>
      <c r="I338" s="86"/>
    </row>
    <row r="339" spans="1:9" ht="11.25">
      <c r="A339" s="95" t="s">
        <v>1739</v>
      </c>
      <c r="B339" s="86" t="s">
        <v>708</v>
      </c>
      <c r="C339" s="86" t="s">
        <v>709</v>
      </c>
      <c r="D339" s="86" t="s">
        <v>1737</v>
      </c>
      <c r="E339" s="86" t="s">
        <v>2</v>
      </c>
      <c r="F339" s="86" t="s">
        <v>2</v>
      </c>
      <c r="G339" s="86" t="s">
        <v>1742</v>
      </c>
      <c r="H339" s="93" t="s">
        <v>1738</v>
      </c>
      <c r="I339" s="86"/>
    </row>
    <row r="340" spans="1:9" ht="11.25">
      <c r="A340" s="95" t="s">
        <v>1741</v>
      </c>
      <c r="B340" s="86" t="s">
        <v>710</v>
      </c>
      <c r="C340" s="86" t="s">
        <v>711</v>
      </c>
      <c r="D340" s="86" t="s">
        <v>1737</v>
      </c>
      <c r="E340" s="86" t="s">
        <v>1745</v>
      </c>
      <c r="F340" s="86" t="s">
        <v>2</v>
      </c>
      <c r="G340" s="86" t="s">
        <v>2</v>
      </c>
      <c r="H340" s="93" t="s">
        <v>1738</v>
      </c>
      <c r="I340" s="86"/>
    </row>
    <row r="341" spans="1:9" ht="11.25">
      <c r="A341" s="95" t="s">
        <v>1739</v>
      </c>
      <c r="B341" s="86" t="s">
        <v>712</v>
      </c>
      <c r="C341" s="86" t="s">
        <v>713</v>
      </c>
      <c r="D341" s="86" t="s">
        <v>1737</v>
      </c>
      <c r="E341" s="86" t="s">
        <v>2</v>
      </c>
      <c r="F341" s="86" t="s">
        <v>2</v>
      </c>
      <c r="G341" s="86" t="s">
        <v>1742</v>
      </c>
      <c r="H341" s="93" t="s">
        <v>1738</v>
      </c>
      <c r="I341" s="86"/>
    </row>
    <row r="342" spans="1:9" ht="11.25">
      <c r="A342" s="95" t="s">
        <v>1741</v>
      </c>
      <c r="B342" s="86" t="s">
        <v>714</v>
      </c>
      <c r="C342" s="86" t="s">
        <v>715</v>
      </c>
      <c r="D342" s="86" t="s">
        <v>1737</v>
      </c>
      <c r="E342" s="86" t="s">
        <v>1745</v>
      </c>
      <c r="F342" s="86" t="s">
        <v>2</v>
      </c>
      <c r="G342" s="86" t="s">
        <v>2</v>
      </c>
      <c r="H342" s="93" t="s">
        <v>1738</v>
      </c>
      <c r="I342" s="86"/>
    </row>
    <row r="343" spans="1:9" ht="11.25">
      <c r="A343" s="95" t="s">
        <v>1739</v>
      </c>
      <c r="B343" s="86" t="s">
        <v>716</v>
      </c>
      <c r="C343" s="86" t="s">
        <v>717</v>
      </c>
      <c r="D343" s="86" t="s">
        <v>1737</v>
      </c>
      <c r="E343" s="86" t="s">
        <v>2</v>
      </c>
      <c r="F343" s="86" t="s">
        <v>2</v>
      </c>
      <c r="G343" s="86" t="s">
        <v>1742</v>
      </c>
      <c r="H343" s="93" t="s">
        <v>1738</v>
      </c>
      <c r="I343" s="86"/>
    </row>
    <row r="344" spans="1:9" ht="11.25">
      <c r="A344" s="95" t="s">
        <v>1741</v>
      </c>
      <c r="B344" s="86" t="s">
        <v>718</v>
      </c>
      <c r="C344" s="86" t="s">
        <v>719</v>
      </c>
      <c r="D344" s="86" t="s">
        <v>1737</v>
      </c>
      <c r="E344" s="86" t="s">
        <v>1745</v>
      </c>
      <c r="F344" s="86" t="s">
        <v>2</v>
      </c>
      <c r="G344" s="86" t="s">
        <v>2</v>
      </c>
      <c r="H344" s="93" t="s">
        <v>1738</v>
      </c>
      <c r="I344" s="86"/>
    </row>
    <row r="345" spans="1:9" ht="11.25">
      <c r="A345" s="95" t="s">
        <v>1739</v>
      </c>
      <c r="B345" s="86" t="s">
        <v>720</v>
      </c>
      <c r="C345" s="86" t="s">
        <v>721</v>
      </c>
      <c r="D345" s="86" t="s">
        <v>1737</v>
      </c>
      <c r="E345" s="86" t="s">
        <v>2</v>
      </c>
      <c r="F345" s="86" t="s">
        <v>2</v>
      </c>
      <c r="G345" s="86" t="s">
        <v>1742</v>
      </c>
      <c r="H345" s="93" t="s">
        <v>1738</v>
      </c>
      <c r="I345" s="86"/>
    </row>
    <row r="346" spans="1:9" ht="11.25">
      <c r="A346" s="95" t="s">
        <v>1741</v>
      </c>
      <c r="B346" s="86" t="s">
        <v>722</v>
      </c>
      <c r="C346" s="86" t="s">
        <v>723</v>
      </c>
      <c r="D346" s="86" t="s">
        <v>1737</v>
      </c>
      <c r="E346" s="86" t="s">
        <v>1745</v>
      </c>
      <c r="F346" s="86" t="s">
        <v>2</v>
      </c>
      <c r="G346" s="86" t="s">
        <v>2</v>
      </c>
      <c r="H346" s="93" t="s">
        <v>1738</v>
      </c>
      <c r="I346" s="86"/>
    </row>
    <row r="347" spans="1:9" ht="11.25">
      <c r="A347" s="95" t="s">
        <v>1739</v>
      </c>
      <c r="B347" s="86" t="s">
        <v>724</v>
      </c>
      <c r="C347" s="86" t="s">
        <v>725</v>
      </c>
      <c r="D347" s="86" t="s">
        <v>1737</v>
      </c>
      <c r="E347" s="86" t="s">
        <v>2</v>
      </c>
      <c r="F347" s="86" t="s">
        <v>2</v>
      </c>
      <c r="G347" s="86" t="s">
        <v>1742</v>
      </c>
      <c r="H347" s="93" t="s">
        <v>1738</v>
      </c>
      <c r="I347" s="86"/>
    </row>
    <row r="348" spans="1:9" ht="11.25">
      <c r="A348" s="95" t="s">
        <v>1741</v>
      </c>
      <c r="B348" s="86" t="s">
        <v>726</v>
      </c>
      <c r="C348" s="86" t="s">
        <v>727</v>
      </c>
      <c r="D348" s="86" t="s">
        <v>1737</v>
      </c>
      <c r="E348" s="86" t="s">
        <v>1745</v>
      </c>
      <c r="F348" s="86" t="s">
        <v>2</v>
      </c>
      <c r="G348" s="86" t="s">
        <v>2</v>
      </c>
      <c r="H348" s="93" t="s">
        <v>1738</v>
      </c>
      <c r="I348" s="86"/>
    </row>
    <row r="349" spans="1:9" ht="11.25">
      <c r="A349" s="95" t="s">
        <v>1739</v>
      </c>
      <c r="B349" s="86" t="s">
        <v>728</v>
      </c>
      <c r="C349" s="86" t="s">
        <v>729</v>
      </c>
      <c r="D349" s="86" t="s">
        <v>1737</v>
      </c>
      <c r="E349" s="86" t="s">
        <v>2</v>
      </c>
      <c r="F349" s="86" t="s">
        <v>2</v>
      </c>
      <c r="G349" s="86" t="s">
        <v>1742</v>
      </c>
      <c r="H349" s="93" t="s">
        <v>1738</v>
      </c>
      <c r="I349" s="86"/>
    </row>
    <row r="350" spans="1:9" ht="11.25">
      <c r="A350" s="95" t="s">
        <v>1741</v>
      </c>
      <c r="B350" s="86" t="s">
        <v>730</v>
      </c>
      <c r="C350" s="86" t="s">
        <v>731</v>
      </c>
      <c r="D350" s="86" t="s">
        <v>1737</v>
      </c>
      <c r="E350" s="86" t="s">
        <v>1745</v>
      </c>
      <c r="F350" s="86" t="s">
        <v>2</v>
      </c>
      <c r="G350" s="86" t="s">
        <v>2</v>
      </c>
      <c r="H350" s="93" t="s">
        <v>1738</v>
      </c>
      <c r="I350" s="86"/>
    </row>
    <row r="351" spans="1:9" ht="11.25">
      <c r="A351" s="95" t="s">
        <v>1739</v>
      </c>
      <c r="B351" s="86" t="s">
        <v>732</v>
      </c>
      <c r="C351" s="86" t="s">
        <v>733</v>
      </c>
      <c r="D351" s="86" t="s">
        <v>1737</v>
      </c>
      <c r="E351" s="86" t="s">
        <v>2</v>
      </c>
      <c r="F351" s="86" t="s">
        <v>2</v>
      </c>
      <c r="G351" s="86" t="s">
        <v>1742</v>
      </c>
      <c r="H351" s="93" t="s">
        <v>1738</v>
      </c>
      <c r="I351" s="86"/>
    </row>
    <row r="352" spans="1:9" ht="11.25">
      <c r="A352" s="95" t="s">
        <v>1741</v>
      </c>
      <c r="B352" s="86" t="s">
        <v>734</v>
      </c>
      <c r="C352" s="86" t="s">
        <v>735</v>
      </c>
      <c r="D352" s="86" t="s">
        <v>1747</v>
      </c>
      <c r="E352" s="86" t="s">
        <v>1745</v>
      </c>
      <c r="F352" s="86" t="s">
        <v>2</v>
      </c>
      <c r="G352" s="86" t="s">
        <v>2</v>
      </c>
      <c r="H352" s="93" t="s">
        <v>1738</v>
      </c>
      <c r="I352" s="86"/>
    </row>
    <row r="353" spans="1:9" ht="11.25">
      <c r="A353" s="95" t="s">
        <v>1739</v>
      </c>
      <c r="B353" s="86" t="s">
        <v>736</v>
      </c>
      <c r="C353" s="86" t="s">
        <v>737</v>
      </c>
      <c r="D353" s="86" t="s">
        <v>1737</v>
      </c>
      <c r="E353" s="86" t="s">
        <v>2</v>
      </c>
      <c r="F353" s="86" t="s">
        <v>2</v>
      </c>
      <c r="G353" s="86" t="s">
        <v>1742</v>
      </c>
      <c r="H353" s="93" t="s">
        <v>1738</v>
      </c>
      <c r="I353" s="86"/>
    </row>
    <row r="354" spans="1:9" ht="11.25">
      <c r="A354" s="95" t="s">
        <v>1741</v>
      </c>
      <c r="B354" s="86" t="s">
        <v>738</v>
      </c>
      <c r="C354" s="86" t="s">
        <v>739</v>
      </c>
      <c r="D354" s="86" t="s">
        <v>1747</v>
      </c>
      <c r="E354" s="86" t="s">
        <v>1745</v>
      </c>
      <c r="F354" s="86" t="s">
        <v>2</v>
      </c>
      <c r="G354" s="86" t="s">
        <v>2</v>
      </c>
      <c r="H354" s="93" t="s">
        <v>1738</v>
      </c>
      <c r="I354" s="86"/>
    </row>
    <row r="355" spans="1:9" ht="11.25">
      <c r="A355" s="95" t="s">
        <v>1739</v>
      </c>
      <c r="B355" s="86" t="s">
        <v>740</v>
      </c>
      <c r="C355" s="86" t="s">
        <v>741</v>
      </c>
      <c r="D355" s="86" t="s">
        <v>1737</v>
      </c>
      <c r="E355" s="86" t="s">
        <v>2</v>
      </c>
      <c r="F355" s="86" t="s">
        <v>2</v>
      </c>
      <c r="G355" s="86" t="s">
        <v>1742</v>
      </c>
      <c r="H355" s="93" t="s">
        <v>1738</v>
      </c>
      <c r="I355" s="86"/>
    </row>
    <row r="356" spans="1:9" ht="11.25">
      <c r="A356" s="95" t="s">
        <v>1741</v>
      </c>
      <c r="B356" s="86" t="s">
        <v>742</v>
      </c>
      <c r="C356" s="86" t="s">
        <v>743</v>
      </c>
      <c r="D356" s="86" t="s">
        <v>1747</v>
      </c>
      <c r="E356" s="86" t="s">
        <v>1745</v>
      </c>
      <c r="F356" s="86" t="s">
        <v>2</v>
      </c>
      <c r="G356" s="86" t="s">
        <v>2</v>
      </c>
      <c r="H356" s="93" t="s">
        <v>1738</v>
      </c>
      <c r="I356" s="86"/>
    </row>
    <row r="357" spans="1:9" ht="11.25">
      <c r="A357" s="95">
        <v>1</v>
      </c>
      <c r="B357" s="86" t="s">
        <v>744</v>
      </c>
      <c r="C357" s="86" t="s">
        <v>745</v>
      </c>
      <c r="D357" s="86" t="s">
        <v>1737</v>
      </c>
      <c r="E357" s="86" t="s">
        <v>2</v>
      </c>
      <c r="F357" s="86" t="s">
        <v>2</v>
      </c>
      <c r="G357" s="86" t="s">
        <v>1746</v>
      </c>
      <c r="H357" s="93" t="s">
        <v>1738</v>
      </c>
      <c r="I357" s="86"/>
    </row>
    <row r="358" spans="1:9" ht="11.25">
      <c r="A358" s="95" t="s">
        <v>1739</v>
      </c>
      <c r="B358" s="86" t="s">
        <v>746</v>
      </c>
      <c r="C358" s="86" t="s">
        <v>747</v>
      </c>
      <c r="D358" s="86" t="s">
        <v>1737</v>
      </c>
      <c r="E358" s="86" t="s">
        <v>2</v>
      </c>
      <c r="F358" s="86" t="s">
        <v>2</v>
      </c>
      <c r="G358" s="86" t="s">
        <v>1742</v>
      </c>
      <c r="H358" s="93" t="s">
        <v>1738</v>
      </c>
      <c r="I358" s="86"/>
    </row>
    <row r="359" spans="1:9" ht="11.25">
      <c r="A359" s="95" t="s">
        <v>1741</v>
      </c>
      <c r="B359" s="86" t="s">
        <v>748</v>
      </c>
      <c r="C359" s="86" t="s">
        <v>749</v>
      </c>
      <c r="D359" s="86" t="s">
        <v>1737</v>
      </c>
      <c r="E359" s="86" t="s">
        <v>1745</v>
      </c>
      <c r="F359" s="86" t="s">
        <v>2</v>
      </c>
      <c r="G359" s="86" t="s">
        <v>2</v>
      </c>
      <c r="H359" s="93" t="s">
        <v>1738</v>
      </c>
      <c r="I359" s="86"/>
    </row>
    <row r="360" spans="1:9" ht="11.25">
      <c r="A360" s="95">
        <v>1</v>
      </c>
      <c r="B360" s="86" t="s">
        <v>750</v>
      </c>
      <c r="C360" s="86" t="s">
        <v>751</v>
      </c>
      <c r="D360" s="86" t="s">
        <v>1748</v>
      </c>
      <c r="E360" s="86" t="s">
        <v>2</v>
      </c>
      <c r="F360" s="86" t="s">
        <v>2</v>
      </c>
      <c r="G360" s="86" t="s">
        <v>1740</v>
      </c>
      <c r="H360" s="93" t="s">
        <v>1738</v>
      </c>
      <c r="I360" s="86"/>
    </row>
    <row r="361" spans="1:9" ht="11.25">
      <c r="A361" s="95" t="s">
        <v>1739</v>
      </c>
      <c r="B361" s="86" t="s">
        <v>752</v>
      </c>
      <c r="C361" s="86" t="s">
        <v>105</v>
      </c>
      <c r="D361" s="86" t="s">
        <v>1748</v>
      </c>
      <c r="E361" s="86" t="s">
        <v>2</v>
      </c>
      <c r="F361" s="86" t="s">
        <v>2</v>
      </c>
      <c r="G361" s="86" t="s">
        <v>1746</v>
      </c>
      <c r="H361" s="93" t="s">
        <v>1738</v>
      </c>
      <c r="I361" s="86"/>
    </row>
    <row r="362" spans="1:9" ht="11.25">
      <c r="A362" s="95" t="s">
        <v>1741</v>
      </c>
      <c r="B362" s="86" t="s">
        <v>753</v>
      </c>
      <c r="C362" s="86" t="s">
        <v>754</v>
      </c>
      <c r="D362" s="86" t="s">
        <v>1748</v>
      </c>
      <c r="E362" s="86" t="s">
        <v>2</v>
      </c>
      <c r="F362" s="86" t="s">
        <v>2</v>
      </c>
      <c r="G362" s="86" t="s">
        <v>1742</v>
      </c>
      <c r="H362" s="93" t="s">
        <v>1738</v>
      </c>
      <c r="I362" s="86"/>
    </row>
    <row r="363" spans="1:9" ht="11.25">
      <c r="A363" s="95" t="s">
        <v>1743</v>
      </c>
      <c r="B363" s="86" t="s">
        <v>755</v>
      </c>
      <c r="C363" s="86" t="s">
        <v>18</v>
      </c>
      <c r="D363" s="86" t="s">
        <v>1748</v>
      </c>
      <c r="E363" s="86" t="s">
        <v>2</v>
      </c>
      <c r="F363" s="86" t="s">
        <v>2</v>
      </c>
      <c r="G363" s="86" t="s">
        <v>2</v>
      </c>
      <c r="H363" s="93" t="s">
        <v>1738</v>
      </c>
      <c r="I363" s="86"/>
    </row>
    <row r="364" spans="1:9" ht="11.25">
      <c r="A364" s="95" t="s">
        <v>1744</v>
      </c>
      <c r="B364" s="86" t="s">
        <v>756</v>
      </c>
      <c r="C364" s="86" t="s">
        <v>757</v>
      </c>
      <c r="D364" s="86" t="s">
        <v>1748</v>
      </c>
      <c r="E364" s="86" t="s">
        <v>1745</v>
      </c>
      <c r="F364" s="86" t="s">
        <v>2</v>
      </c>
      <c r="G364" s="86" t="s">
        <v>2</v>
      </c>
      <c r="H364" s="93" t="s">
        <v>1738</v>
      </c>
      <c r="I364" s="86"/>
    </row>
    <row r="365" spans="1:9" ht="11.25">
      <c r="A365" s="95" t="s">
        <v>1744</v>
      </c>
      <c r="B365" s="86" t="s">
        <v>758</v>
      </c>
      <c r="C365" s="86" t="s">
        <v>759</v>
      </c>
      <c r="D365" s="86" t="s">
        <v>1748</v>
      </c>
      <c r="E365" s="86" t="s">
        <v>1745</v>
      </c>
      <c r="F365" s="86" t="s">
        <v>2</v>
      </c>
      <c r="G365" s="86" t="s">
        <v>2</v>
      </c>
      <c r="H365" s="93" t="s">
        <v>1738</v>
      </c>
      <c r="I365" s="86"/>
    </row>
    <row r="366" spans="1:9" ht="11.25">
      <c r="A366" s="95" t="s">
        <v>1744</v>
      </c>
      <c r="B366" s="86" t="s">
        <v>760</v>
      </c>
      <c r="C366" s="86" t="s">
        <v>761</v>
      </c>
      <c r="D366" s="86" t="s">
        <v>1748</v>
      </c>
      <c r="E366" s="86" t="s">
        <v>1745</v>
      </c>
      <c r="F366" s="86" t="s">
        <v>2</v>
      </c>
      <c r="G366" s="86" t="s">
        <v>2</v>
      </c>
      <c r="H366" s="93" t="s">
        <v>1738</v>
      </c>
      <c r="I366" s="86"/>
    </row>
    <row r="367" spans="1:9" ht="11.25">
      <c r="A367" s="95" t="s">
        <v>1744</v>
      </c>
      <c r="B367" s="86" t="s">
        <v>762</v>
      </c>
      <c r="C367" s="86" t="s">
        <v>763</v>
      </c>
      <c r="D367" s="86" t="s">
        <v>1748</v>
      </c>
      <c r="E367" s="86" t="s">
        <v>1745</v>
      </c>
      <c r="F367" s="86" t="s">
        <v>2</v>
      </c>
      <c r="G367" s="86" t="s">
        <v>2</v>
      </c>
      <c r="H367" s="93" t="s">
        <v>1738</v>
      </c>
      <c r="I367" s="86"/>
    </row>
    <row r="368" spans="1:9" ht="11.25">
      <c r="A368" s="95" t="s">
        <v>1744</v>
      </c>
      <c r="B368" s="86" t="s">
        <v>764</v>
      </c>
      <c r="C368" s="86" t="s">
        <v>765</v>
      </c>
      <c r="D368" s="86" t="s">
        <v>1748</v>
      </c>
      <c r="E368" s="86" t="s">
        <v>1745</v>
      </c>
      <c r="F368" s="86" t="s">
        <v>2</v>
      </c>
      <c r="G368" s="86" t="s">
        <v>2</v>
      </c>
      <c r="H368" s="93" t="s">
        <v>1738</v>
      </c>
      <c r="I368" s="86"/>
    </row>
    <row r="369" spans="1:9" ht="11.25">
      <c r="A369" s="95" t="s">
        <v>1744</v>
      </c>
      <c r="B369" s="86" t="s">
        <v>766</v>
      </c>
      <c r="C369" s="86" t="s">
        <v>767</v>
      </c>
      <c r="D369" s="86" t="s">
        <v>1748</v>
      </c>
      <c r="E369" s="86" t="s">
        <v>1745</v>
      </c>
      <c r="F369" s="86" t="s">
        <v>2</v>
      </c>
      <c r="G369" s="86" t="s">
        <v>2</v>
      </c>
      <c r="H369" s="93" t="s">
        <v>1738</v>
      </c>
      <c r="I369" s="86"/>
    </row>
    <row r="370" spans="1:9" ht="11.25">
      <c r="A370" s="95" t="s">
        <v>1744</v>
      </c>
      <c r="B370" s="86" t="s">
        <v>768</v>
      </c>
      <c r="C370" s="86" t="s">
        <v>769</v>
      </c>
      <c r="D370" s="86" t="s">
        <v>1748</v>
      </c>
      <c r="E370" s="86" t="s">
        <v>1745</v>
      </c>
      <c r="F370" s="86" t="s">
        <v>2</v>
      </c>
      <c r="G370" s="86" t="s">
        <v>2</v>
      </c>
      <c r="H370" s="93" t="s">
        <v>1738</v>
      </c>
      <c r="I370" s="86"/>
    </row>
    <row r="371" spans="1:9" ht="11.25">
      <c r="A371" s="95" t="s">
        <v>1743</v>
      </c>
      <c r="B371" s="86" t="s">
        <v>770</v>
      </c>
      <c r="C371" s="86" t="s">
        <v>771</v>
      </c>
      <c r="D371" s="86" t="s">
        <v>1748</v>
      </c>
      <c r="E371" s="86" t="s">
        <v>1745</v>
      </c>
      <c r="F371" s="86" t="s">
        <v>2</v>
      </c>
      <c r="G371" s="86" t="s">
        <v>2</v>
      </c>
      <c r="H371" s="93" t="s">
        <v>1738</v>
      </c>
      <c r="I371" s="86"/>
    </row>
    <row r="372" spans="1:9" ht="11.25">
      <c r="A372" s="95" t="s">
        <v>1743</v>
      </c>
      <c r="B372" s="86" t="s">
        <v>772</v>
      </c>
      <c r="C372" s="86" t="s">
        <v>773</v>
      </c>
      <c r="D372" s="86" t="s">
        <v>1748</v>
      </c>
      <c r="E372" s="86" t="s">
        <v>1745</v>
      </c>
      <c r="F372" s="86" t="s">
        <v>2</v>
      </c>
      <c r="G372" s="86" t="s">
        <v>2</v>
      </c>
      <c r="H372" s="93" t="s">
        <v>1738</v>
      </c>
      <c r="I372" s="86"/>
    </row>
    <row r="373" spans="1:9" ht="11.25">
      <c r="A373" s="95" t="s">
        <v>1743</v>
      </c>
      <c r="B373" s="86" t="s">
        <v>774</v>
      </c>
      <c r="C373" s="86" t="s">
        <v>190</v>
      </c>
      <c r="D373" s="86" t="s">
        <v>1748</v>
      </c>
      <c r="E373" s="86" t="s">
        <v>2</v>
      </c>
      <c r="F373" s="86" t="s">
        <v>2</v>
      </c>
      <c r="G373" s="86" t="s">
        <v>2</v>
      </c>
      <c r="H373" s="93" t="s">
        <v>1738</v>
      </c>
      <c r="I373" s="86"/>
    </row>
    <row r="374" spans="1:9" ht="11.25">
      <c r="A374" s="95" t="s">
        <v>1744</v>
      </c>
      <c r="B374" s="86" t="s">
        <v>775</v>
      </c>
      <c r="C374" s="86" t="s">
        <v>776</v>
      </c>
      <c r="D374" s="86" t="s">
        <v>1748</v>
      </c>
      <c r="E374" s="86" t="s">
        <v>1745</v>
      </c>
      <c r="F374" s="86" t="s">
        <v>2</v>
      </c>
      <c r="G374" s="86" t="s">
        <v>2</v>
      </c>
      <c r="H374" s="93" t="s">
        <v>1738</v>
      </c>
      <c r="I374" s="86"/>
    </row>
    <row r="375" spans="1:9" ht="11.25">
      <c r="A375" s="95" t="s">
        <v>1744</v>
      </c>
      <c r="B375" s="86" t="s">
        <v>777</v>
      </c>
      <c r="C375" s="86" t="s">
        <v>778</v>
      </c>
      <c r="D375" s="86" t="s">
        <v>1748</v>
      </c>
      <c r="E375" s="86" t="s">
        <v>1745</v>
      </c>
      <c r="F375" s="86" t="s">
        <v>2</v>
      </c>
      <c r="G375" s="86" t="s">
        <v>2</v>
      </c>
      <c r="H375" s="93" t="s">
        <v>1738</v>
      </c>
      <c r="I375" s="86"/>
    </row>
    <row r="376" spans="1:9" ht="11.25">
      <c r="A376" s="95" t="s">
        <v>1744</v>
      </c>
      <c r="B376" s="86" t="s">
        <v>779</v>
      </c>
      <c r="C376" s="86" t="s">
        <v>780</v>
      </c>
      <c r="D376" s="86" t="s">
        <v>1748</v>
      </c>
      <c r="E376" s="86" t="s">
        <v>1745</v>
      </c>
      <c r="F376" s="86" t="s">
        <v>2</v>
      </c>
      <c r="G376" s="86" t="s">
        <v>2</v>
      </c>
      <c r="H376" s="93" t="s">
        <v>1738</v>
      </c>
      <c r="I376" s="86"/>
    </row>
    <row r="377" spans="1:9" ht="11.25">
      <c r="A377" s="95" t="s">
        <v>1744</v>
      </c>
      <c r="B377" s="86" t="s">
        <v>781</v>
      </c>
      <c r="C377" s="86" t="s">
        <v>782</v>
      </c>
      <c r="D377" s="86" t="s">
        <v>1748</v>
      </c>
      <c r="E377" s="86" t="s">
        <v>1745</v>
      </c>
      <c r="F377" s="86" t="s">
        <v>2</v>
      </c>
      <c r="G377" s="86" t="s">
        <v>2</v>
      </c>
      <c r="H377" s="93" t="s">
        <v>1738</v>
      </c>
      <c r="I377" s="86"/>
    </row>
    <row r="378" spans="1:9" ht="11.25">
      <c r="A378" s="95" t="s">
        <v>1743</v>
      </c>
      <c r="B378" s="86" t="s">
        <v>783</v>
      </c>
      <c r="C378" s="86" t="s">
        <v>3</v>
      </c>
      <c r="D378" s="86" t="s">
        <v>1748</v>
      </c>
      <c r="E378" s="86" t="s">
        <v>2</v>
      </c>
      <c r="F378" s="86" t="s">
        <v>2</v>
      </c>
      <c r="G378" s="86" t="s">
        <v>2</v>
      </c>
      <c r="H378" s="93" t="s">
        <v>1738</v>
      </c>
      <c r="I378" s="86"/>
    </row>
    <row r="379" spans="1:9" ht="11.25">
      <c r="A379" s="95" t="s">
        <v>1744</v>
      </c>
      <c r="B379" s="86" t="s">
        <v>784</v>
      </c>
      <c r="C379" s="86" t="s">
        <v>612</v>
      </c>
      <c r="D379" s="86" t="s">
        <v>1748</v>
      </c>
      <c r="E379" s="86" t="s">
        <v>1745</v>
      </c>
      <c r="F379" s="86" t="s">
        <v>2</v>
      </c>
      <c r="G379" s="86" t="s">
        <v>2</v>
      </c>
      <c r="H379" s="93" t="s">
        <v>1738</v>
      </c>
      <c r="I379" s="86"/>
    </row>
    <row r="380" spans="1:9" ht="11.25">
      <c r="A380" s="95" t="s">
        <v>1744</v>
      </c>
      <c r="B380" s="86" t="s">
        <v>785</v>
      </c>
      <c r="C380" s="86" t="s">
        <v>430</v>
      </c>
      <c r="D380" s="86" t="s">
        <v>1748</v>
      </c>
      <c r="E380" s="86" t="s">
        <v>1745</v>
      </c>
      <c r="F380" s="86" t="s">
        <v>2</v>
      </c>
      <c r="G380" s="86" t="s">
        <v>2</v>
      </c>
      <c r="H380" s="93" t="s">
        <v>1738</v>
      </c>
      <c r="I380" s="86"/>
    </row>
    <row r="381" spans="1:9" ht="11.25">
      <c r="A381" s="95" t="s">
        <v>1744</v>
      </c>
      <c r="B381" s="86" t="s">
        <v>786</v>
      </c>
      <c r="C381" s="86" t="s">
        <v>787</v>
      </c>
      <c r="D381" s="86" t="s">
        <v>1748</v>
      </c>
      <c r="E381" s="86" t="s">
        <v>1745</v>
      </c>
      <c r="F381" s="86" t="s">
        <v>2</v>
      </c>
      <c r="G381" s="86" t="s">
        <v>2</v>
      </c>
      <c r="H381" s="93" t="s">
        <v>1738</v>
      </c>
      <c r="I381" s="86"/>
    </row>
    <row r="382" spans="1:9" ht="11.25">
      <c r="A382" s="95" t="s">
        <v>1744</v>
      </c>
      <c r="B382" s="86" t="s">
        <v>788</v>
      </c>
      <c r="C382" s="86" t="s">
        <v>789</v>
      </c>
      <c r="D382" s="86" t="s">
        <v>1748</v>
      </c>
      <c r="E382" s="86" t="s">
        <v>1745</v>
      </c>
      <c r="F382" s="86" t="s">
        <v>2</v>
      </c>
      <c r="G382" s="86" t="s">
        <v>2</v>
      </c>
      <c r="H382" s="93" t="s">
        <v>1738</v>
      </c>
      <c r="I382" s="86"/>
    </row>
    <row r="383" spans="1:9" ht="11.25">
      <c r="A383" s="95" t="s">
        <v>1744</v>
      </c>
      <c r="B383" s="86" t="s">
        <v>790</v>
      </c>
      <c r="C383" s="86" t="s">
        <v>791</v>
      </c>
      <c r="D383" s="86" t="s">
        <v>1748</v>
      </c>
      <c r="E383" s="86" t="s">
        <v>1745</v>
      </c>
      <c r="F383" s="86" t="s">
        <v>2</v>
      </c>
      <c r="G383" s="86" t="s">
        <v>2</v>
      </c>
      <c r="H383" s="93" t="s">
        <v>1738</v>
      </c>
      <c r="I383" s="86"/>
    </row>
    <row r="384" spans="1:9" ht="11.25">
      <c r="A384" s="95" t="s">
        <v>1744</v>
      </c>
      <c r="B384" s="86" t="s">
        <v>792</v>
      </c>
      <c r="C384" s="86" t="s">
        <v>793</v>
      </c>
      <c r="D384" s="86" t="s">
        <v>1748</v>
      </c>
      <c r="E384" s="86" t="s">
        <v>1745</v>
      </c>
      <c r="F384" s="86" t="s">
        <v>2</v>
      </c>
      <c r="G384" s="86" t="s">
        <v>2</v>
      </c>
      <c r="H384" s="93" t="s">
        <v>1738</v>
      </c>
      <c r="I384" s="86"/>
    </row>
    <row r="385" spans="1:9" ht="11.25">
      <c r="A385" s="95" t="s">
        <v>1744</v>
      </c>
      <c r="B385" s="86" t="s">
        <v>794</v>
      </c>
      <c r="C385" s="86" t="s">
        <v>795</v>
      </c>
      <c r="D385" s="86" t="s">
        <v>1748</v>
      </c>
      <c r="E385" s="86" t="s">
        <v>1745</v>
      </c>
      <c r="F385" s="86" t="s">
        <v>2</v>
      </c>
      <c r="G385" s="86" t="s">
        <v>2</v>
      </c>
      <c r="H385" s="93" t="s">
        <v>1738</v>
      </c>
      <c r="I385" s="86"/>
    </row>
    <row r="386" spans="1:9" ht="11.25">
      <c r="A386" s="95" t="s">
        <v>1744</v>
      </c>
      <c r="B386" s="86" t="s">
        <v>796</v>
      </c>
      <c r="C386" s="86" t="s">
        <v>797</v>
      </c>
      <c r="D386" s="86" t="s">
        <v>1748</v>
      </c>
      <c r="E386" s="86" t="s">
        <v>1745</v>
      </c>
      <c r="F386" s="86" t="s">
        <v>2</v>
      </c>
      <c r="G386" s="86" t="s">
        <v>2</v>
      </c>
      <c r="H386" s="93" t="s">
        <v>1738</v>
      </c>
      <c r="I386" s="86"/>
    </row>
    <row r="387" spans="1:9" ht="11.25">
      <c r="A387" s="95" t="s">
        <v>1744</v>
      </c>
      <c r="B387" s="86" t="s">
        <v>798</v>
      </c>
      <c r="C387" s="86" t="s">
        <v>799</v>
      </c>
      <c r="D387" s="86" t="s">
        <v>1748</v>
      </c>
      <c r="E387" s="86" t="s">
        <v>1745</v>
      </c>
      <c r="F387" s="86" t="s">
        <v>2</v>
      </c>
      <c r="G387" s="86" t="s">
        <v>2</v>
      </c>
      <c r="H387" s="93" t="s">
        <v>1738</v>
      </c>
      <c r="I387" s="86"/>
    </row>
    <row r="388" spans="1:9" ht="11.25">
      <c r="A388" s="95" t="s">
        <v>1744</v>
      </c>
      <c r="B388" s="86" t="s">
        <v>800</v>
      </c>
      <c r="C388" s="86" t="s">
        <v>801</v>
      </c>
      <c r="D388" s="86" t="s">
        <v>1748</v>
      </c>
      <c r="E388" s="86" t="s">
        <v>1745</v>
      </c>
      <c r="F388" s="86" t="s">
        <v>2</v>
      </c>
      <c r="G388" s="86" t="s">
        <v>2</v>
      </c>
      <c r="H388" s="93" t="s">
        <v>1738</v>
      </c>
      <c r="I388" s="86"/>
    </row>
    <row r="389" spans="1:9" ht="11.25">
      <c r="A389" s="95" t="s">
        <v>1744</v>
      </c>
      <c r="B389" s="86" t="s">
        <v>802</v>
      </c>
      <c r="C389" s="86" t="s">
        <v>803</v>
      </c>
      <c r="D389" s="86" t="s">
        <v>1748</v>
      </c>
      <c r="E389" s="86" t="s">
        <v>1745</v>
      </c>
      <c r="F389" s="86" t="s">
        <v>2</v>
      </c>
      <c r="G389" s="86" t="s">
        <v>2</v>
      </c>
      <c r="H389" s="93" t="s">
        <v>1738</v>
      </c>
      <c r="I389" s="86"/>
    </row>
    <row r="390" spans="1:9" ht="11.25">
      <c r="A390" s="95" t="s">
        <v>1744</v>
      </c>
      <c r="B390" s="86" t="s">
        <v>804</v>
      </c>
      <c r="C390" s="86" t="s">
        <v>805</v>
      </c>
      <c r="D390" s="86" t="s">
        <v>1748</v>
      </c>
      <c r="E390" s="86" t="s">
        <v>1745</v>
      </c>
      <c r="F390" s="86" t="s">
        <v>2</v>
      </c>
      <c r="G390" s="86" t="s">
        <v>2</v>
      </c>
      <c r="H390" s="93" t="s">
        <v>1738</v>
      </c>
      <c r="I390" s="86"/>
    </row>
    <row r="391" spans="1:9" ht="11.25">
      <c r="A391" s="95" t="s">
        <v>1744</v>
      </c>
      <c r="B391" s="86" t="s">
        <v>806</v>
      </c>
      <c r="C391" s="86" t="s">
        <v>807</v>
      </c>
      <c r="D391" s="86" t="s">
        <v>1748</v>
      </c>
      <c r="E391" s="86" t="s">
        <v>1745</v>
      </c>
      <c r="F391" s="86" t="s">
        <v>2</v>
      </c>
      <c r="G391" s="86" t="s">
        <v>2</v>
      </c>
      <c r="H391" s="93" t="s">
        <v>1738</v>
      </c>
      <c r="I391" s="86"/>
    </row>
    <row r="392" spans="1:9" ht="11.25">
      <c r="A392" s="95" t="s">
        <v>1744</v>
      </c>
      <c r="B392" s="86" t="s">
        <v>808</v>
      </c>
      <c r="C392" s="86" t="s">
        <v>809</v>
      </c>
      <c r="D392" s="86" t="s">
        <v>1748</v>
      </c>
      <c r="E392" s="86" t="s">
        <v>1745</v>
      </c>
      <c r="F392" s="86" t="s">
        <v>2</v>
      </c>
      <c r="G392" s="86" t="s">
        <v>2</v>
      </c>
      <c r="H392" s="93" t="s">
        <v>1738</v>
      </c>
      <c r="I392" s="86"/>
    </row>
    <row r="393" spans="1:9" ht="11.25">
      <c r="A393" s="95" t="s">
        <v>1744</v>
      </c>
      <c r="B393" s="86" t="s">
        <v>810</v>
      </c>
      <c r="C393" s="86" t="s">
        <v>811</v>
      </c>
      <c r="D393" s="86" t="s">
        <v>1748</v>
      </c>
      <c r="E393" s="86" t="s">
        <v>1745</v>
      </c>
      <c r="F393" s="86" t="s">
        <v>2</v>
      </c>
      <c r="G393" s="86" t="s">
        <v>2</v>
      </c>
      <c r="H393" s="93" t="s">
        <v>1738</v>
      </c>
      <c r="I393" s="86"/>
    </row>
    <row r="394" spans="1:9" ht="11.25">
      <c r="A394" s="95" t="s">
        <v>1744</v>
      </c>
      <c r="B394" s="86" t="s">
        <v>812</v>
      </c>
      <c r="C394" s="86" t="s">
        <v>813</v>
      </c>
      <c r="D394" s="86" t="s">
        <v>1748</v>
      </c>
      <c r="E394" s="86" t="s">
        <v>1745</v>
      </c>
      <c r="F394" s="86" t="s">
        <v>2</v>
      </c>
      <c r="G394" s="86" t="s">
        <v>2</v>
      </c>
      <c r="H394" s="93" t="s">
        <v>1738</v>
      </c>
      <c r="I394" s="86"/>
    </row>
    <row r="395" spans="1:9" ht="11.25">
      <c r="A395" s="95" t="s">
        <v>1744</v>
      </c>
      <c r="B395" s="86" t="s">
        <v>814</v>
      </c>
      <c r="C395" s="86" t="s">
        <v>815</v>
      </c>
      <c r="D395" s="86" t="s">
        <v>1748</v>
      </c>
      <c r="E395" s="86" t="s">
        <v>1745</v>
      </c>
      <c r="F395" s="86" t="s">
        <v>2</v>
      </c>
      <c r="G395" s="86" t="s">
        <v>2</v>
      </c>
      <c r="H395" s="93" t="s">
        <v>1738</v>
      </c>
      <c r="I395" s="86"/>
    </row>
    <row r="396" spans="1:9" ht="11.25">
      <c r="A396" s="95" t="s">
        <v>1744</v>
      </c>
      <c r="B396" s="86" t="s">
        <v>816</v>
      </c>
      <c r="C396" s="86" t="s">
        <v>817</v>
      </c>
      <c r="D396" s="86" t="s">
        <v>1748</v>
      </c>
      <c r="E396" s="86" t="s">
        <v>1745</v>
      </c>
      <c r="F396" s="86" t="s">
        <v>2</v>
      </c>
      <c r="G396" s="86" t="s">
        <v>2</v>
      </c>
      <c r="H396" s="93" t="s">
        <v>1738</v>
      </c>
      <c r="I396" s="86"/>
    </row>
    <row r="397" spans="1:9" ht="11.25">
      <c r="A397" s="95" t="s">
        <v>1744</v>
      </c>
      <c r="B397" s="86" t="s">
        <v>818</v>
      </c>
      <c r="C397" s="86" t="s">
        <v>621</v>
      </c>
      <c r="D397" s="86" t="s">
        <v>1748</v>
      </c>
      <c r="E397" s="86" t="s">
        <v>1745</v>
      </c>
      <c r="F397" s="86" t="s">
        <v>2</v>
      </c>
      <c r="G397" s="86" t="s">
        <v>2</v>
      </c>
      <c r="H397" s="93" t="s">
        <v>1738</v>
      </c>
      <c r="I397" s="86"/>
    </row>
    <row r="398" spans="1:9" ht="11.25">
      <c r="A398" s="95" t="s">
        <v>1744</v>
      </c>
      <c r="B398" s="86" t="s">
        <v>819</v>
      </c>
      <c r="C398" s="86" t="s">
        <v>820</v>
      </c>
      <c r="D398" s="86" t="s">
        <v>1748</v>
      </c>
      <c r="E398" s="86" t="s">
        <v>1745</v>
      </c>
      <c r="F398" s="86" t="s">
        <v>2</v>
      </c>
      <c r="G398" s="86" t="s">
        <v>2</v>
      </c>
      <c r="H398" s="93" t="s">
        <v>1738</v>
      </c>
      <c r="I398" s="86"/>
    </row>
    <row r="399" spans="1:9" ht="11.25">
      <c r="A399" s="95" t="s">
        <v>1744</v>
      </c>
      <c r="B399" s="86" t="s">
        <v>821</v>
      </c>
      <c r="C399" s="86" t="s">
        <v>822</v>
      </c>
      <c r="D399" s="86" t="s">
        <v>1748</v>
      </c>
      <c r="E399" s="86" t="s">
        <v>1745</v>
      </c>
      <c r="F399" s="86" t="s">
        <v>2</v>
      </c>
      <c r="G399" s="86" t="s">
        <v>2</v>
      </c>
      <c r="H399" s="93" t="s">
        <v>1738</v>
      </c>
      <c r="I399" s="86"/>
    </row>
    <row r="400" spans="1:9" ht="11.25">
      <c r="A400" s="95" t="s">
        <v>1744</v>
      </c>
      <c r="B400" s="86" t="s">
        <v>823</v>
      </c>
      <c r="C400" s="86" t="s">
        <v>824</v>
      </c>
      <c r="D400" s="86" t="s">
        <v>1748</v>
      </c>
      <c r="E400" s="86" t="s">
        <v>1745</v>
      </c>
      <c r="F400" s="86" t="s">
        <v>2</v>
      </c>
      <c r="G400" s="86" t="s">
        <v>2</v>
      </c>
      <c r="H400" s="93" t="s">
        <v>1738</v>
      </c>
      <c r="I400" s="86"/>
    </row>
    <row r="401" spans="1:9" ht="11.25">
      <c r="A401" s="95" t="s">
        <v>1744</v>
      </c>
      <c r="B401" s="86" t="s">
        <v>825</v>
      </c>
      <c r="C401" s="86" t="s">
        <v>826</v>
      </c>
      <c r="D401" s="86" t="s">
        <v>1748</v>
      </c>
      <c r="E401" s="86" t="s">
        <v>1745</v>
      </c>
      <c r="F401" s="86" t="s">
        <v>2</v>
      </c>
      <c r="G401" s="86" t="s">
        <v>2</v>
      </c>
      <c r="H401" s="93" t="s">
        <v>1738</v>
      </c>
      <c r="I401" s="86"/>
    </row>
    <row r="402" spans="1:9" ht="11.25">
      <c r="A402" s="95" t="s">
        <v>1744</v>
      </c>
      <c r="B402" s="86" t="s">
        <v>827</v>
      </c>
      <c r="C402" s="86" t="s">
        <v>828</v>
      </c>
      <c r="D402" s="86" t="s">
        <v>1748</v>
      </c>
      <c r="E402" s="86" t="s">
        <v>1745</v>
      </c>
      <c r="F402" s="86" t="s">
        <v>2</v>
      </c>
      <c r="G402" s="86" t="s">
        <v>2</v>
      </c>
      <c r="H402" s="93" t="s">
        <v>1738</v>
      </c>
      <c r="I402" s="86"/>
    </row>
    <row r="403" spans="1:9" ht="11.25">
      <c r="A403" s="95" t="s">
        <v>1744</v>
      </c>
      <c r="B403" s="86" t="s">
        <v>829</v>
      </c>
      <c r="C403" s="86" t="s">
        <v>830</v>
      </c>
      <c r="D403" s="86" t="s">
        <v>1748</v>
      </c>
      <c r="E403" s="86" t="s">
        <v>1745</v>
      </c>
      <c r="F403" s="86" t="s">
        <v>2</v>
      </c>
      <c r="G403" s="86" t="s">
        <v>2</v>
      </c>
      <c r="H403" s="93" t="s">
        <v>1738</v>
      </c>
      <c r="I403" s="86"/>
    </row>
    <row r="404" spans="1:9" ht="11.25">
      <c r="A404" s="95" t="s">
        <v>1744</v>
      </c>
      <c r="B404" s="86" t="s">
        <v>831</v>
      </c>
      <c r="C404" s="86" t="s">
        <v>832</v>
      </c>
      <c r="D404" s="86" t="s">
        <v>1748</v>
      </c>
      <c r="E404" s="86" t="s">
        <v>1745</v>
      </c>
      <c r="F404" s="86" t="s">
        <v>2</v>
      </c>
      <c r="G404" s="86" t="s">
        <v>2</v>
      </c>
      <c r="H404" s="93" t="s">
        <v>1738</v>
      </c>
      <c r="I404" s="86"/>
    </row>
    <row r="405" spans="1:9" ht="11.25">
      <c r="A405" s="95" t="s">
        <v>1743</v>
      </c>
      <c r="B405" s="86" t="s">
        <v>833</v>
      </c>
      <c r="C405" s="86" t="s">
        <v>40</v>
      </c>
      <c r="D405" s="86" t="s">
        <v>1748</v>
      </c>
      <c r="E405" s="86" t="s">
        <v>2</v>
      </c>
      <c r="F405" s="86" t="s">
        <v>2</v>
      </c>
      <c r="G405" s="86" t="s">
        <v>2</v>
      </c>
      <c r="H405" s="93" t="s">
        <v>1738</v>
      </c>
      <c r="I405" s="86"/>
    </row>
    <row r="406" spans="1:9" ht="11.25">
      <c r="A406" s="95" t="s">
        <v>1744</v>
      </c>
      <c r="B406" s="86" t="s">
        <v>834</v>
      </c>
      <c r="C406" s="86" t="s">
        <v>835</v>
      </c>
      <c r="D406" s="86" t="s">
        <v>1748</v>
      </c>
      <c r="E406" s="86" t="s">
        <v>1745</v>
      </c>
      <c r="F406" s="86" t="s">
        <v>2</v>
      </c>
      <c r="G406" s="86" t="s">
        <v>2</v>
      </c>
      <c r="H406" s="93" t="s">
        <v>1738</v>
      </c>
      <c r="I406" s="86"/>
    </row>
    <row r="407" spans="1:9" ht="11.25">
      <c r="A407" s="95" t="s">
        <v>1744</v>
      </c>
      <c r="B407" s="86" t="s">
        <v>836</v>
      </c>
      <c r="C407" s="86" t="s">
        <v>837</v>
      </c>
      <c r="D407" s="86" t="s">
        <v>1748</v>
      </c>
      <c r="E407" s="86" t="s">
        <v>1745</v>
      </c>
      <c r="F407" s="86" t="s">
        <v>2</v>
      </c>
      <c r="G407" s="86" t="s">
        <v>2</v>
      </c>
      <c r="H407" s="93" t="s">
        <v>1738</v>
      </c>
      <c r="I407" s="86"/>
    </row>
    <row r="408" spans="1:9" ht="11.25">
      <c r="A408" s="95" t="s">
        <v>1744</v>
      </c>
      <c r="B408" s="86" t="s">
        <v>838</v>
      </c>
      <c r="C408" s="86" t="s">
        <v>839</v>
      </c>
      <c r="D408" s="86" t="s">
        <v>1748</v>
      </c>
      <c r="E408" s="86" t="s">
        <v>1745</v>
      </c>
      <c r="F408" s="86" t="s">
        <v>2</v>
      </c>
      <c r="G408" s="86" t="s">
        <v>2</v>
      </c>
      <c r="H408" s="93" t="s">
        <v>1738</v>
      </c>
      <c r="I408" s="86"/>
    </row>
    <row r="409" spans="1:9" ht="11.25">
      <c r="A409" s="95" t="s">
        <v>1744</v>
      </c>
      <c r="B409" s="86" t="s">
        <v>840</v>
      </c>
      <c r="C409" s="86" t="s">
        <v>841</v>
      </c>
      <c r="D409" s="86" t="s">
        <v>1748</v>
      </c>
      <c r="E409" s="86" t="s">
        <v>1745</v>
      </c>
      <c r="F409" s="86" t="s">
        <v>2</v>
      </c>
      <c r="G409" s="86" t="s">
        <v>2</v>
      </c>
      <c r="H409" s="93" t="s">
        <v>1738</v>
      </c>
      <c r="I409" s="86"/>
    </row>
    <row r="410" spans="1:9" ht="11.25">
      <c r="A410" s="95" t="s">
        <v>1744</v>
      </c>
      <c r="B410" s="86" t="s">
        <v>842</v>
      </c>
      <c r="C410" s="86" t="s">
        <v>843</v>
      </c>
      <c r="D410" s="86" t="s">
        <v>1748</v>
      </c>
      <c r="E410" s="86" t="s">
        <v>1745</v>
      </c>
      <c r="F410" s="86" t="s">
        <v>2</v>
      </c>
      <c r="G410" s="86" t="s">
        <v>2</v>
      </c>
      <c r="H410" s="93" t="s">
        <v>1738</v>
      </c>
      <c r="I410" s="86"/>
    </row>
    <row r="411" spans="1:9" ht="11.25">
      <c r="A411" s="95" t="s">
        <v>1744</v>
      </c>
      <c r="B411" s="86" t="s">
        <v>844</v>
      </c>
      <c r="C411" s="86" t="s">
        <v>845</v>
      </c>
      <c r="D411" s="86" t="s">
        <v>1748</v>
      </c>
      <c r="E411" s="86" t="s">
        <v>1745</v>
      </c>
      <c r="F411" s="86" t="s">
        <v>2</v>
      </c>
      <c r="G411" s="86" t="s">
        <v>2</v>
      </c>
      <c r="H411" s="93" t="s">
        <v>1738</v>
      </c>
      <c r="I411" s="86"/>
    </row>
    <row r="412" spans="1:9" ht="11.25">
      <c r="A412" s="95" t="s">
        <v>1744</v>
      </c>
      <c r="B412" s="86" t="s">
        <v>846</v>
      </c>
      <c r="C412" s="86" t="s">
        <v>847</v>
      </c>
      <c r="D412" s="86" t="s">
        <v>1748</v>
      </c>
      <c r="E412" s="86" t="s">
        <v>1745</v>
      </c>
      <c r="F412" s="86" t="s">
        <v>2</v>
      </c>
      <c r="G412" s="86" t="s">
        <v>2</v>
      </c>
      <c r="H412" s="93" t="s">
        <v>1738</v>
      </c>
      <c r="I412" s="86"/>
    </row>
    <row r="413" spans="1:9" ht="11.25">
      <c r="A413" s="95" t="s">
        <v>1744</v>
      </c>
      <c r="B413" s="86" t="s">
        <v>848</v>
      </c>
      <c r="C413" s="86" t="s">
        <v>849</v>
      </c>
      <c r="D413" s="86" t="s">
        <v>1748</v>
      </c>
      <c r="E413" s="86" t="s">
        <v>1745</v>
      </c>
      <c r="F413" s="86" t="s">
        <v>2</v>
      </c>
      <c r="G413" s="86" t="s">
        <v>2</v>
      </c>
      <c r="H413" s="93" t="s">
        <v>1738</v>
      </c>
      <c r="I413" s="86"/>
    </row>
    <row r="414" spans="1:9" ht="11.25">
      <c r="A414" s="95" t="s">
        <v>1743</v>
      </c>
      <c r="B414" s="86" t="s">
        <v>850</v>
      </c>
      <c r="C414" s="86" t="s">
        <v>14</v>
      </c>
      <c r="D414" s="86" t="s">
        <v>1748</v>
      </c>
      <c r="E414" s="86" t="s">
        <v>2</v>
      </c>
      <c r="F414" s="86" t="s">
        <v>2</v>
      </c>
      <c r="G414" s="86" t="s">
        <v>2</v>
      </c>
      <c r="H414" s="93" t="s">
        <v>1738</v>
      </c>
      <c r="I414" s="86"/>
    </row>
    <row r="415" spans="1:9" ht="11.25">
      <c r="A415" s="95" t="s">
        <v>1744</v>
      </c>
      <c r="B415" s="86" t="s">
        <v>851</v>
      </c>
      <c r="C415" s="86" t="s">
        <v>852</v>
      </c>
      <c r="D415" s="86" t="s">
        <v>1748</v>
      </c>
      <c r="E415" s="86" t="s">
        <v>1745</v>
      </c>
      <c r="F415" s="86" t="s">
        <v>2</v>
      </c>
      <c r="G415" s="86" t="s">
        <v>2</v>
      </c>
      <c r="H415" s="93" t="s">
        <v>1738</v>
      </c>
      <c r="I415" s="86"/>
    </row>
    <row r="416" spans="1:9" ht="11.25">
      <c r="A416" s="95" t="s">
        <v>1744</v>
      </c>
      <c r="B416" s="86" t="s">
        <v>853</v>
      </c>
      <c r="C416" s="86" t="s">
        <v>854</v>
      </c>
      <c r="D416" s="86" t="s">
        <v>1748</v>
      </c>
      <c r="E416" s="86" t="s">
        <v>1745</v>
      </c>
      <c r="F416" s="86" t="s">
        <v>2</v>
      </c>
      <c r="G416" s="86" t="s">
        <v>2</v>
      </c>
      <c r="H416" s="93" t="s">
        <v>1738</v>
      </c>
      <c r="I416" s="86"/>
    </row>
    <row r="417" spans="1:9" ht="11.25">
      <c r="A417" s="95" t="s">
        <v>1744</v>
      </c>
      <c r="B417" s="86" t="s">
        <v>855</v>
      </c>
      <c r="C417" s="86" t="s">
        <v>856</v>
      </c>
      <c r="D417" s="86" t="s">
        <v>1748</v>
      </c>
      <c r="E417" s="86" t="s">
        <v>1745</v>
      </c>
      <c r="F417" s="86" t="s">
        <v>2</v>
      </c>
      <c r="G417" s="86" t="s">
        <v>2</v>
      </c>
      <c r="H417" s="93" t="s">
        <v>1738</v>
      </c>
      <c r="I417" s="86"/>
    </row>
    <row r="418" spans="1:9" ht="11.25">
      <c r="A418" s="95" t="s">
        <v>1744</v>
      </c>
      <c r="B418" s="86" t="s">
        <v>857</v>
      </c>
      <c r="C418" s="86" t="s">
        <v>858</v>
      </c>
      <c r="D418" s="86" t="s">
        <v>1748</v>
      </c>
      <c r="E418" s="86" t="s">
        <v>1745</v>
      </c>
      <c r="F418" s="86" t="s">
        <v>2</v>
      </c>
      <c r="G418" s="86" t="s">
        <v>2</v>
      </c>
      <c r="H418" s="93" t="s">
        <v>1738</v>
      </c>
      <c r="I418" s="86"/>
    </row>
    <row r="419" spans="1:9" ht="11.25">
      <c r="A419" s="95" t="s">
        <v>1744</v>
      </c>
      <c r="B419" s="86" t="s">
        <v>859</v>
      </c>
      <c r="C419" s="86" t="s">
        <v>860</v>
      </c>
      <c r="D419" s="86" t="s">
        <v>1748</v>
      </c>
      <c r="E419" s="86" t="s">
        <v>1745</v>
      </c>
      <c r="F419" s="86" t="s">
        <v>2</v>
      </c>
      <c r="G419" s="86" t="s">
        <v>2</v>
      </c>
      <c r="H419" s="93" t="s">
        <v>1738</v>
      </c>
      <c r="I419" s="86"/>
    </row>
    <row r="420" spans="1:9" ht="11.25">
      <c r="A420" s="95" t="s">
        <v>1744</v>
      </c>
      <c r="B420" s="86" t="s">
        <v>861</v>
      </c>
      <c r="C420" s="86" t="s">
        <v>862</v>
      </c>
      <c r="D420" s="86" t="s">
        <v>1748</v>
      </c>
      <c r="E420" s="86" t="s">
        <v>1745</v>
      </c>
      <c r="F420" s="86" t="s">
        <v>2</v>
      </c>
      <c r="G420" s="86" t="s">
        <v>2</v>
      </c>
      <c r="H420" s="93" t="s">
        <v>1738</v>
      </c>
      <c r="I420" s="86"/>
    </row>
    <row r="421" spans="1:9" ht="11.25">
      <c r="A421" s="95" t="s">
        <v>1744</v>
      </c>
      <c r="B421" s="86" t="s">
        <v>863</v>
      </c>
      <c r="C421" s="86" t="s">
        <v>864</v>
      </c>
      <c r="D421" s="86" t="s">
        <v>1748</v>
      </c>
      <c r="E421" s="86" t="s">
        <v>1745</v>
      </c>
      <c r="F421" s="86" t="s">
        <v>2</v>
      </c>
      <c r="G421" s="86" t="s">
        <v>2</v>
      </c>
      <c r="H421" s="93" t="s">
        <v>1738</v>
      </c>
      <c r="I421" s="86"/>
    </row>
    <row r="422" spans="1:9" ht="11.25">
      <c r="A422" s="95" t="s">
        <v>1744</v>
      </c>
      <c r="B422" s="86" t="s">
        <v>865</v>
      </c>
      <c r="C422" s="86" t="s">
        <v>866</v>
      </c>
      <c r="D422" s="86" t="s">
        <v>1748</v>
      </c>
      <c r="E422" s="86" t="s">
        <v>1745</v>
      </c>
      <c r="F422" s="86" t="s">
        <v>2</v>
      </c>
      <c r="G422" s="86" t="s">
        <v>2</v>
      </c>
      <c r="H422" s="93" t="s">
        <v>1738</v>
      </c>
      <c r="I422" s="86"/>
    </row>
    <row r="423" spans="1:9" ht="11.25">
      <c r="A423" s="95" t="s">
        <v>1744</v>
      </c>
      <c r="B423" s="86" t="s">
        <v>867</v>
      </c>
      <c r="C423" s="86" t="s">
        <v>629</v>
      </c>
      <c r="D423" s="86" t="s">
        <v>1748</v>
      </c>
      <c r="E423" s="86" t="s">
        <v>1745</v>
      </c>
      <c r="F423" s="86" t="s">
        <v>2</v>
      </c>
      <c r="G423" s="86" t="s">
        <v>2</v>
      </c>
      <c r="H423" s="93" t="s">
        <v>1738</v>
      </c>
      <c r="I423" s="86"/>
    </row>
    <row r="424" spans="1:9" ht="11.25">
      <c r="A424" s="95" t="s">
        <v>1744</v>
      </c>
      <c r="B424" s="86" t="s">
        <v>868</v>
      </c>
      <c r="C424" s="86" t="s">
        <v>869</v>
      </c>
      <c r="D424" s="86" t="s">
        <v>1748</v>
      </c>
      <c r="E424" s="86" t="s">
        <v>1745</v>
      </c>
      <c r="F424" s="86" t="s">
        <v>2</v>
      </c>
      <c r="G424" s="86" t="s">
        <v>2</v>
      </c>
      <c r="H424" s="93" t="s">
        <v>1738</v>
      </c>
      <c r="I424" s="86"/>
    </row>
    <row r="425" spans="1:9" ht="11.25">
      <c r="A425" s="95" t="s">
        <v>1744</v>
      </c>
      <c r="B425" s="86" t="s">
        <v>870</v>
      </c>
      <c r="C425" s="86" t="s">
        <v>871</v>
      </c>
      <c r="D425" s="86" t="s">
        <v>1748</v>
      </c>
      <c r="E425" s="86" t="s">
        <v>1745</v>
      </c>
      <c r="F425" s="86" t="s">
        <v>2</v>
      </c>
      <c r="G425" s="86" t="s">
        <v>2</v>
      </c>
      <c r="H425" s="93" t="s">
        <v>1738</v>
      </c>
      <c r="I425" s="86"/>
    </row>
    <row r="426" spans="1:9" ht="11.25">
      <c r="A426" s="95" t="s">
        <v>1743</v>
      </c>
      <c r="B426" s="86" t="s">
        <v>872</v>
      </c>
      <c r="C426" s="86" t="s">
        <v>691</v>
      </c>
      <c r="D426" s="86" t="s">
        <v>1748</v>
      </c>
      <c r="E426" s="86" t="s">
        <v>1745</v>
      </c>
      <c r="F426" s="86" t="s">
        <v>2</v>
      </c>
      <c r="G426" s="86" t="s">
        <v>2</v>
      </c>
      <c r="H426" s="93" t="s">
        <v>1738</v>
      </c>
      <c r="I426" s="86"/>
    </row>
    <row r="427" spans="1:9" ht="11.25">
      <c r="A427" s="95" t="s">
        <v>1743</v>
      </c>
      <c r="B427" s="86" t="s">
        <v>873</v>
      </c>
      <c r="C427" s="86" t="s">
        <v>227</v>
      </c>
      <c r="D427" s="86" t="s">
        <v>1748</v>
      </c>
      <c r="E427" s="86" t="s">
        <v>2</v>
      </c>
      <c r="F427" s="86" t="s">
        <v>2</v>
      </c>
      <c r="G427" s="86" t="s">
        <v>2</v>
      </c>
      <c r="H427" s="93" t="s">
        <v>1738</v>
      </c>
      <c r="I427" s="86"/>
    </row>
    <row r="428" spans="1:9" ht="11.25">
      <c r="A428" s="95" t="s">
        <v>1744</v>
      </c>
      <c r="B428" s="86" t="s">
        <v>874</v>
      </c>
      <c r="C428" s="86" t="s">
        <v>875</v>
      </c>
      <c r="D428" s="86" t="s">
        <v>1748</v>
      </c>
      <c r="E428" s="86" t="s">
        <v>1745</v>
      </c>
      <c r="F428" s="86" t="s">
        <v>2</v>
      </c>
      <c r="G428" s="86" t="s">
        <v>2</v>
      </c>
      <c r="H428" s="93" t="s">
        <v>1738</v>
      </c>
      <c r="I428" s="86"/>
    </row>
    <row r="429" spans="1:9" ht="11.25">
      <c r="A429" s="95" t="s">
        <v>1744</v>
      </c>
      <c r="B429" s="86" t="s">
        <v>876</v>
      </c>
      <c r="C429" s="86" t="s">
        <v>877</v>
      </c>
      <c r="D429" s="86" t="s">
        <v>1748</v>
      </c>
      <c r="E429" s="86" t="s">
        <v>1745</v>
      </c>
      <c r="F429" s="86" t="s">
        <v>2</v>
      </c>
      <c r="G429" s="86" t="s">
        <v>2</v>
      </c>
      <c r="H429" s="93" t="s">
        <v>1738</v>
      </c>
      <c r="I429" s="86"/>
    </row>
    <row r="430" spans="1:9" ht="11.25">
      <c r="A430" s="95" t="s">
        <v>1744</v>
      </c>
      <c r="B430" s="86" t="s">
        <v>878</v>
      </c>
      <c r="C430" s="86" t="s">
        <v>879</v>
      </c>
      <c r="D430" s="86" t="s">
        <v>1748</v>
      </c>
      <c r="E430" s="86" t="s">
        <v>1745</v>
      </c>
      <c r="F430" s="86" t="s">
        <v>2</v>
      </c>
      <c r="G430" s="86" t="s">
        <v>2</v>
      </c>
      <c r="H430" s="93" t="s">
        <v>1738</v>
      </c>
      <c r="I430" s="86"/>
    </row>
    <row r="431" spans="1:9" ht="11.25">
      <c r="A431" s="95" t="s">
        <v>1744</v>
      </c>
      <c r="B431" s="86" t="s">
        <v>880</v>
      </c>
      <c r="C431" s="86" t="s">
        <v>881</v>
      </c>
      <c r="D431" s="86" t="s">
        <v>1748</v>
      </c>
      <c r="E431" s="86" t="s">
        <v>1745</v>
      </c>
      <c r="F431" s="86" t="s">
        <v>2</v>
      </c>
      <c r="G431" s="86" t="s">
        <v>2</v>
      </c>
      <c r="H431" s="93" t="s">
        <v>1738</v>
      </c>
      <c r="I431" s="86"/>
    </row>
    <row r="432" spans="1:9" ht="11.25">
      <c r="A432" s="95" t="s">
        <v>1744</v>
      </c>
      <c r="B432" s="86" t="s">
        <v>882</v>
      </c>
      <c r="C432" s="86" t="s">
        <v>883</v>
      </c>
      <c r="D432" s="86" t="s">
        <v>1748</v>
      </c>
      <c r="E432" s="86" t="s">
        <v>1745</v>
      </c>
      <c r="F432" s="86" t="s">
        <v>2</v>
      </c>
      <c r="G432" s="86" t="s">
        <v>2</v>
      </c>
      <c r="H432" s="93" t="s">
        <v>1738</v>
      </c>
      <c r="I432" s="86"/>
    </row>
    <row r="433" spans="1:9" ht="11.25">
      <c r="A433" s="95" t="s">
        <v>1743</v>
      </c>
      <c r="B433" s="86" t="s">
        <v>884</v>
      </c>
      <c r="C433" s="86" t="s">
        <v>695</v>
      </c>
      <c r="D433" s="86" t="s">
        <v>1748</v>
      </c>
      <c r="E433" s="86" t="s">
        <v>1745</v>
      </c>
      <c r="F433" s="86" t="s">
        <v>2</v>
      </c>
      <c r="G433" s="86" t="s">
        <v>2</v>
      </c>
      <c r="H433" s="93" t="s">
        <v>1738</v>
      </c>
      <c r="I433" s="86"/>
    </row>
    <row r="434" spans="1:9" ht="11.25">
      <c r="A434" s="95" t="s">
        <v>1743</v>
      </c>
      <c r="B434" s="86" t="s">
        <v>885</v>
      </c>
      <c r="C434" s="86" t="s">
        <v>237</v>
      </c>
      <c r="D434" s="86" t="s">
        <v>1748</v>
      </c>
      <c r="E434" s="86" t="s">
        <v>2</v>
      </c>
      <c r="F434" s="86" t="s">
        <v>2</v>
      </c>
      <c r="G434" s="86" t="s">
        <v>2</v>
      </c>
      <c r="H434" s="93" t="s">
        <v>1738</v>
      </c>
      <c r="I434" s="86"/>
    </row>
    <row r="435" spans="1:9" ht="11.25">
      <c r="A435" s="95" t="s">
        <v>1744</v>
      </c>
      <c r="B435" s="86" t="s">
        <v>886</v>
      </c>
      <c r="C435" s="86" t="s">
        <v>887</v>
      </c>
      <c r="D435" s="86" t="s">
        <v>1748</v>
      </c>
      <c r="E435" s="86" t="s">
        <v>1745</v>
      </c>
      <c r="F435" s="86" t="s">
        <v>2</v>
      </c>
      <c r="G435" s="86" t="s">
        <v>2</v>
      </c>
      <c r="H435" s="93" t="s">
        <v>1738</v>
      </c>
      <c r="I435" s="86"/>
    </row>
    <row r="436" spans="1:9" ht="11.25">
      <c r="A436" s="95" t="s">
        <v>1744</v>
      </c>
      <c r="B436" s="86" t="s">
        <v>888</v>
      </c>
      <c r="C436" s="86" t="s">
        <v>889</v>
      </c>
      <c r="D436" s="86" t="s">
        <v>1748</v>
      </c>
      <c r="E436" s="86" t="s">
        <v>1745</v>
      </c>
      <c r="F436" s="86" t="s">
        <v>2</v>
      </c>
      <c r="G436" s="86" t="s">
        <v>2</v>
      </c>
      <c r="H436" s="93" t="s">
        <v>1738</v>
      </c>
      <c r="I436" s="86"/>
    </row>
    <row r="437" spans="1:9" ht="11.25">
      <c r="A437" s="95" t="s">
        <v>1744</v>
      </c>
      <c r="B437" s="86" t="s">
        <v>890</v>
      </c>
      <c r="C437" s="86" t="s">
        <v>891</v>
      </c>
      <c r="D437" s="86" t="s">
        <v>1748</v>
      </c>
      <c r="E437" s="86" t="s">
        <v>1745</v>
      </c>
      <c r="F437" s="86" t="s">
        <v>2</v>
      </c>
      <c r="G437" s="86" t="s">
        <v>2</v>
      </c>
      <c r="H437" s="93" t="s">
        <v>1738</v>
      </c>
      <c r="I437" s="86"/>
    </row>
    <row r="438" spans="1:9" ht="11.25">
      <c r="A438" s="95" t="s">
        <v>1744</v>
      </c>
      <c r="B438" s="86" t="s">
        <v>892</v>
      </c>
      <c r="C438" s="86" t="s">
        <v>893</v>
      </c>
      <c r="D438" s="86" t="s">
        <v>1748</v>
      </c>
      <c r="E438" s="86" t="s">
        <v>1745</v>
      </c>
      <c r="F438" s="86" t="s">
        <v>2</v>
      </c>
      <c r="G438" s="86" t="s">
        <v>2</v>
      </c>
      <c r="H438" s="93" t="s">
        <v>1738</v>
      </c>
      <c r="I438" s="86"/>
    </row>
    <row r="439" spans="1:9" ht="11.25">
      <c r="A439" s="95" t="s">
        <v>1744</v>
      </c>
      <c r="B439" s="86" t="s">
        <v>894</v>
      </c>
      <c r="C439" s="86" t="s">
        <v>895</v>
      </c>
      <c r="D439" s="86" t="s">
        <v>1748</v>
      </c>
      <c r="E439" s="86" t="s">
        <v>1745</v>
      </c>
      <c r="F439" s="86" t="s">
        <v>2</v>
      </c>
      <c r="G439" s="86" t="s">
        <v>2</v>
      </c>
      <c r="H439" s="93" t="s">
        <v>1738</v>
      </c>
      <c r="I439" s="86"/>
    </row>
    <row r="440" spans="1:9" ht="11.25">
      <c r="A440" s="95" t="s">
        <v>1744</v>
      </c>
      <c r="B440" s="86" t="s">
        <v>896</v>
      </c>
      <c r="C440" s="86" t="s">
        <v>897</v>
      </c>
      <c r="D440" s="86" t="s">
        <v>1748</v>
      </c>
      <c r="E440" s="86" t="s">
        <v>1745</v>
      </c>
      <c r="F440" s="86" t="s">
        <v>2</v>
      </c>
      <c r="G440" s="86" t="s">
        <v>2</v>
      </c>
      <c r="H440" s="93" t="s">
        <v>1738</v>
      </c>
      <c r="I440" s="86"/>
    </row>
    <row r="441" spans="1:9" ht="11.25">
      <c r="A441" s="95" t="s">
        <v>1744</v>
      </c>
      <c r="B441" s="86" t="s">
        <v>898</v>
      </c>
      <c r="C441" s="86" t="s">
        <v>899</v>
      </c>
      <c r="D441" s="86" t="s">
        <v>1748</v>
      </c>
      <c r="E441" s="86" t="s">
        <v>1745</v>
      </c>
      <c r="F441" s="86" t="s">
        <v>2</v>
      </c>
      <c r="G441" s="86" t="s">
        <v>2</v>
      </c>
      <c r="H441" s="93" t="s">
        <v>1738</v>
      </c>
      <c r="I441" s="86"/>
    </row>
    <row r="442" spans="1:9" ht="11.25">
      <c r="A442" s="95" t="s">
        <v>1744</v>
      </c>
      <c r="B442" s="86" t="s">
        <v>900</v>
      </c>
      <c r="C442" s="86" t="s">
        <v>901</v>
      </c>
      <c r="D442" s="86" t="s">
        <v>1748</v>
      </c>
      <c r="E442" s="86" t="s">
        <v>1745</v>
      </c>
      <c r="F442" s="86" t="s">
        <v>2</v>
      </c>
      <c r="G442" s="86" t="s">
        <v>2</v>
      </c>
      <c r="H442" s="93" t="s">
        <v>1738</v>
      </c>
      <c r="I442" s="86"/>
    </row>
    <row r="443" spans="1:9" ht="11.25">
      <c r="A443" s="95" t="s">
        <v>1744</v>
      </c>
      <c r="B443" s="86" t="s">
        <v>902</v>
      </c>
      <c r="C443" s="86" t="s">
        <v>903</v>
      </c>
      <c r="D443" s="86" t="s">
        <v>1748</v>
      </c>
      <c r="E443" s="86" t="s">
        <v>1745</v>
      </c>
      <c r="F443" s="86" t="s">
        <v>2</v>
      </c>
      <c r="G443" s="86" t="s">
        <v>2</v>
      </c>
      <c r="H443" s="93" t="s">
        <v>1738</v>
      </c>
      <c r="I443" s="86"/>
    </row>
    <row r="444" spans="1:9" ht="11.25">
      <c r="A444" s="95" t="s">
        <v>1744</v>
      </c>
      <c r="B444" s="86" t="s">
        <v>904</v>
      </c>
      <c r="C444" s="86" t="s">
        <v>905</v>
      </c>
      <c r="D444" s="86" t="s">
        <v>1748</v>
      </c>
      <c r="E444" s="86" t="s">
        <v>1745</v>
      </c>
      <c r="F444" s="86" t="s">
        <v>2</v>
      </c>
      <c r="G444" s="86" t="s">
        <v>2</v>
      </c>
      <c r="H444" s="93" t="s">
        <v>1738</v>
      </c>
      <c r="I444" s="86"/>
    </row>
    <row r="445" spans="1:9" ht="11.25">
      <c r="A445" s="95" t="s">
        <v>1744</v>
      </c>
      <c r="B445" s="86" t="s">
        <v>906</v>
      </c>
      <c r="C445" s="86" t="s">
        <v>907</v>
      </c>
      <c r="D445" s="86" t="s">
        <v>1748</v>
      </c>
      <c r="E445" s="86" t="s">
        <v>1745</v>
      </c>
      <c r="F445" s="86" t="s">
        <v>2</v>
      </c>
      <c r="G445" s="86" t="s">
        <v>2</v>
      </c>
      <c r="H445" s="93" t="s">
        <v>1738</v>
      </c>
      <c r="I445" s="86"/>
    </row>
    <row r="446" spans="1:9" ht="11.25">
      <c r="A446" s="95" t="s">
        <v>1743</v>
      </c>
      <c r="B446" s="86" t="s">
        <v>908</v>
      </c>
      <c r="C446" s="86" t="s">
        <v>258</v>
      </c>
      <c r="D446" s="86" t="s">
        <v>1748</v>
      </c>
      <c r="E446" s="86" t="s">
        <v>2</v>
      </c>
      <c r="F446" s="86" t="s">
        <v>2</v>
      </c>
      <c r="G446" s="86" t="s">
        <v>1746</v>
      </c>
      <c r="H446" s="93" t="s">
        <v>1738</v>
      </c>
      <c r="I446" s="86"/>
    </row>
    <row r="447" spans="1:9" ht="11.25">
      <c r="A447" s="95" t="s">
        <v>1744</v>
      </c>
      <c r="B447" s="86" t="s">
        <v>909</v>
      </c>
      <c r="C447" s="86" t="s">
        <v>636</v>
      </c>
      <c r="D447" s="86" t="s">
        <v>1748</v>
      </c>
      <c r="E447" s="86" t="s">
        <v>1745</v>
      </c>
      <c r="F447" s="86" t="s">
        <v>2</v>
      </c>
      <c r="G447" s="86" t="s">
        <v>2</v>
      </c>
      <c r="H447" s="93" t="s">
        <v>1738</v>
      </c>
      <c r="I447" s="86"/>
    </row>
    <row r="448" spans="1:9" ht="11.25">
      <c r="A448" s="95" t="s">
        <v>1744</v>
      </c>
      <c r="B448" s="86" t="s">
        <v>910</v>
      </c>
      <c r="C448" s="86" t="s">
        <v>911</v>
      </c>
      <c r="D448" s="86" t="s">
        <v>1748</v>
      </c>
      <c r="E448" s="86" t="s">
        <v>1745</v>
      </c>
      <c r="F448" s="86" t="s">
        <v>2</v>
      </c>
      <c r="G448" s="86" t="s">
        <v>2</v>
      </c>
      <c r="H448" s="93" t="s">
        <v>1738</v>
      </c>
      <c r="I448" s="86"/>
    </row>
    <row r="449" spans="1:9" ht="11.25">
      <c r="A449" s="95" t="s">
        <v>1744</v>
      </c>
      <c r="B449" s="86" t="s">
        <v>912</v>
      </c>
      <c r="C449" s="86" t="s">
        <v>913</v>
      </c>
      <c r="D449" s="86" t="s">
        <v>1748</v>
      </c>
      <c r="E449" s="86" t="s">
        <v>1745</v>
      </c>
      <c r="F449" s="86" t="s">
        <v>2</v>
      </c>
      <c r="G449" s="86" t="s">
        <v>2</v>
      </c>
      <c r="H449" s="93" t="s">
        <v>1738</v>
      </c>
      <c r="I449" s="86"/>
    </row>
    <row r="450" spans="1:9" ht="11.25">
      <c r="A450" s="95" t="s">
        <v>1744</v>
      </c>
      <c r="B450" s="86" t="s">
        <v>914</v>
      </c>
      <c r="C450" s="86" t="s">
        <v>915</v>
      </c>
      <c r="D450" s="86" t="s">
        <v>1748</v>
      </c>
      <c r="E450" s="86" t="s">
        <v>1745</v>
      </c>
      <c r="F450" s="86" t="s">
        <v>2</v>
      </c>
      <c r="G450" s="86" t="s">
        <v>2</v>
      </c>
      <c r="H450" s="93" t="s">
        <v>1738</v>
      </c>
      <c r="I450" s="86"/>
    </row>
    <row r="451" spans="1:9" ht="11.25">
      <c r="A451" s="95" t="s">
        <v>1744</v>
      </c>
      <c r="B451" s="86" t="s">
        <v>916</v>
      </c>
      <c r="C451" s="86" t="s">
        <v>917</v>
      </c>
      <c r="D451" s="86" t="s">
        <v>1748</v>
      </c>
      <c r="E451" s="86" t="s">
        <v>1745</v>
      </c>
      <c r="F451" s="86" t="s">
        <v>2</v>
      </c>
      <c r="G451" s="86" t="s">
        <v>2</v>
      </c>
      <c r="H451" s="93" t="s">
        <v>1738</v>
      </c>
      <c r="I451" s="86"/>
    </row>
    <row r="452" spans="1:9" ht="11.25">
      <c r="A452" s="95" t="s">
        <v>1744</v>
      </c>
      <c r="B452" s="86" t="s">
        <v>918</v>
      </c>
      <c r="C452" s="86" t="s">
        <v>919</v>
      </c>
      <c r="D452" s="86" t="s">
        <v>1748</v>
      </c>
      <c r="E452" s="86" t="s">
        <v>1745</v>
      </c>
      <c r="F452" s="86" t="s">
        <v>2</v>
      </c>
      <c r="G452" s="86" t="s">
        <v>2</v>
      </c>
      <c r="H452" s="93" t="s">
        <v>1738</v>
      </c>
      <c r="I452" s="86"/>
    </row>
    <row r="453" spans="1:9" ht="11.25">
      <c r="A453" s="95" t="s">
        <v>1743</v>
      </c>
      <c r="B453" s="86" t="s">
        <v>920</v>
      </c>
      <c r="C453" s="86" t="s">
        <v>268</v>
      </c>
      <c r="D453" s="86" t="s">
        <v>1748</v>
      </c>
      <c r="E453" s="86" t="s">
        <v>2</v>
      </c>
      <c r="F453" s="86" t="s">
        <v>2</v>
      </c>
      <c r="G453" s="86" t="s">
        <v>1746</v>
      </c>
      <c r="H453" s="93" t="s">
        <v>1738</v>
      </c>
      <c r="I453" s="86"/>
    </row>
    <row r="454" spans="1:9" ht="11.25">
      <c r="A454" s="95" t="s">
        <v>1744</v>
      </c>
      <c r="B454" s="86" t="s">
        <v>921</v>
      </c>
      <c r="C454" s="86" t="s">
        <v>272</v>
      </c>
      <c r="D454" s="86" t="s">
        <v>1748</v>
      </c>
      <c r="E454" s="86" t="s">
        <v>1745</v>
      </c>
      <c r="F454" s="86" t="s">
        <v>2</v>
      </c>
      <c r="G454" s="86" t="s">
        <v>2</v>
      </c>
      <c r="H454" s="93" t="s">
        <v>1738</v>
      </c>
      <c r="I454" s="86"/>
    </row>
    <row r="455" spans="1:9" ht="11.25">
      <c r="A455" s="95" t="s">
        <v>1743</v>
      </c>
      <c r="B455" s="86" t="s">
        <v>922</v>
      </c>
      <c r="C455" s="86" t="s">
        <v>284</v>
      </c>
      <c r="D455" s="86" t="s">
        <v>1748</v>
      </c>
      <c r="E455" s="86" t="s">
        <v>2</v>
      </c>
      <c r="F455" s="86" t="s">
        <v>2</v>
      </c>
      <c r="G455" s="86" t="s">
        <v>2</v>
      </c>
      <c r="H455" s="93" t="s">
        <v>1738</v>
      </c>
      <c r="I455" s="86"/>
    </row>
    <row r="456" spans="1:9" ht="11.25">
      <c r="A456" s="95" t="s">
        <v>1744</v>
      </c>
      <c r="B456" s="86" t="s">
        <v>923</v>
      </c>
      <c r="C456" s="86" t="s">
        <v>924</v>
      </c>
      <c r="D456" s="86" t="s">
        <v>1748</v>
      </c>
      <c r="E456" s="86" t="s">
        <v>1745</v>
      </c>
      <c r="F456" s="86" t="s">
        <v>2</v>
      </c>
      <c r="G456" s="86" t="s">
        <v>2</v>
      </c>
      <c r="H456" s="93" t="s">
        <v>1738</v>
      </c>
      <c r="I456" s="86"/>
    </row>
    <row r="457" spans="1:9" ht="11.25">
      <c r="A457" s="95" t="s">
        <v>1744</v>
      </c>
      <c r="B457" s="86" t="s">
        <v>925</v>
      </c>
      <c r="C457" s="86" t="s">
        <v>926</v>
      </c>
      <c r="D457" s="86" t="s">
        <v>1748</v>
      </c>
      <c r="E457" s="86" t="s">
        <v>1745</v>
      </c>
      <c r="F457" s="86" t="s">
        <v>2</v>
      </c>
      <c r="G457" s="86" t="s">
        <v>2</v>
      </c>
      <c r="H457" s="93" t="s">
        <v>1738</v>
      </c>
      <c r="I457" s="86"/>
    </row>
    <row r="458" spans="1:9" ht="11.25">
      <c r="A458" s="95" t="s">
        <v>1743</v>
      </c>
      <c r="B458" s="86" t="s">
        <v>927</v>
      </c>
      <c r="C458" s="86" t="s">
        <v>640</v>
      </c>
      <c r="D458" s="86" t="s">
        <v>1748</v>
      </c>
      <c r="E458" s="86" t="s">
        <v>2</v>
      </c>
      <c r="F458" s="86" t="s">
        <v>2</v>
      </c>
      <c r="G458" s="86" t="s">
        <v>2</v>
      </c>
      <c r="H458" s="93" t="s">
        <v>1738</v>
      </c>
      <c r="I458" s="86"/>
    </row>
    <row r="459" spans="1:9" ht="11.25">
      <c r="A459" s="95" t="s">
        <v>1744</v>
      </c>
      <c r="B459" s="86" t="s">
        <v>928</v>
      </c>
      <c r="C459" s="86" t="s">
        <v>929</v>
      </c>
      <c r="D459" s="86" t="s">
        <v>1748</v>
      </c>
      <c r="E459" s="86" t="s">
        <v>1745</v>
      </c>
      <c r="F459" s="86" t="s">
        <v>2</v>
      </c>
      <c r="G459" s="86" t="s">
        <v>2</v>
      </c>
      <c r="H459" s="93" t="s">
        <v>1738</v>
      </c>
      <c r="I459" s="86"/>
    </row>
    <row r="460" spans="1:9" ht="11.25">
      <c r="A460" s="95" t="s">
        <v>1743</v>
      </c>
      <c r="B460" s="86" t="s">
        <v>930</v>
      </c>
      <c r="C460" s="86" t="s">
        <v>931</v>
      </c>
      <c r="D460" s="86" t="s">
        <v>1748</v>
      </c>
      <c r="E460" s="86" t="s">
        <v>1745</v>
      </c>
      <c r="F460" s="86" t="s">
        <v>2</v>
      </c>
      <c r="G460" s="86" t="s">
        <v>2</v>
      </c>
      <c r="H460" s="93" t="s">
        <v>1738</v>
      </c>
      <c r="I460" s="86"/>
    </row>
    <row r="461" spans="1:9" ht="11.25">
      <c r="A461" s="95" t="s">
        <v>1743</v>
      </c>
      <c r="B461" s="86" t="s">
        <v>932</v>
      </c>
      <c r="C461" s="86" t="s">
        <v>292</v>
      </c>
      <c r="D461" s="86" t="s">
        <v>1748</v>
      </c>
      <c r="E461" s="86" t="s">
        <v>2</v>
      </c>
      <c r="F461" s="86" t="s">
        <v>2</v>
      </c>
      <c r="G461" s="86" t="s">
        <v>2</v>
      </c>
      <c r="H461" s="93" t="s">
        <v>1738</v>
      </c>
      <c r="I461" s="86"/>
    </row>
    <row r="462" spans="1:9" ht="11.25">
      <c r="A462" s="95" t="s">
        <v>1744</v>
      </c>
      <c r="B462" s="86" t="s">
        <v>933</v>
      </c>
      <c r="C462" s="86" t="s">
        <v>934</v>
      </c>
      <c r="D462" s="86" t="s">
        <v>1748</v>
      </c>
      <c r="E462" s="86" t="s">
        <v>1745</v>
      </c>
      <c r="F462" s="86" t="s">
        <v>2</v>
      </c>
      <c r="G462" s="86" t="s">
        <v>2</v>
      </c>
      <c r="H462" s="93" t="s">
        <v>1738</v>
      </c>
      <c r="I462" s="86"/>
    </row>
    <row r="463" spans="1:9" ht="11.25">
      <c r="A463" s="95" t="s">
        <v>1744</v>
      </c>
      <c r="B463" s="86" t="s">
        <v>935</v>
      </c>
      <c r="C463" s="86" t="s">
        <v>936</v>
      </c>
      <c r="D463" s="86" t="s">
        <v>1748</v>
      </c>
      <c r="E463" s="86" t="s">
        <v>1745</v>
      </c>
      <c r="F463" s="86" t="s">
        <v>2</v>
      </c>
      <c r="G463" s="86" t="s">
        <v>2</v>
      </c>
      <c r="H463" s="93" t="s">
        <v>1738</v>
      </c>
      <c r="I463" s="86"/>
    </row>
    <row r="464" spans="1:9" ht="11.25">
      <c r="A464" s="95" t="s">
        <v>1744</v>
      </c>
      <c r="B464" s="86" t="s">
        <v>937</v>
      </c>
      <c r="C464" s="86" t="s">
        <v>938</v>
      </c>
      <c r="D464" s="86" t="s">
        <v>1748</v>
      </c>
      <c r="E464" s="86" t="s">
        <v>1745</v>
      </c>
      <c r="F464" s="86" t="s">
        <v>2</v>
      </c>
      <c r="G464" s="86" t="s">
        <v>2</v>
      </c>
      <c r="H464" s="93" t="s">
        <v>1738</v>
      </c>
      <c r="I464" s="86"/>
    </row>
    <row r="465" spans="1:9" ht="11.25">
      <c r="A465" s="95" t="s">
        <v>1743</v>
      </c>
      <c r="B465" s="86" t="s">
        <v>939</v>
      </c>
      <c r="C465" s="86" t="s">
        <v>32</v>
      </c>
      <c r="D465" s="86" t="s">
        <v>1748</v>
      </c>
      <c r="E465" s="86" t="s">
        <v>2</v>
      </c>
      <c r="F465" s="86" t="s">
        <v>2</v>
      </c>
      <c r="G465" s="86" t="s">
        <v>1746</v>
      </c>
      <c r="H465" s="93" t="s">
        <v>1738</v>
      </c>
      <c r="I465" s="86"/>
    </row>
    <row r="466" spans="1:9" ht="11.25">
      <c r="A466" s="95" t="s">
        <v>1744</v>
      </c>
      <c r="B466" s="86" t="s">
        <v>940</v>
      </c>
      <c r="C466" s="86" t="s">
        <v>941</v>
      </c>
      <c r="D466" s="86" t="s">
        <v>1748</v>
      </c>
      <c r="E466" s="86" t="s">
        <v>1745</v>
      </c>
      <c r="F466" s="86" t="s">
        <v>2</v>
      </c>
      <c r="G466" s="86" t="s">
        <v>2</v>
      </c>
      <c r="H466" s="93" t="s">
        <v>1738</v>
      </c>
      <c r="I466" s="86"/>
    </row>
    <row r="467" spans="1:9" ht="11.25">
      <c r="A467" s="95" t="s">
        <v>1744</v>
      </c>
      <c r="B467" s="86" t="s">
        <v>942</v>
      </c>
      <c r="C467" s="86" t="s">
        <v>943</v>
      </c>
      <c r="D467" s="86" t="s">
        <v>1748</v>
      </c>
      <c r="E467" s="86" t="s">
        <v>1745</v>
      </c>
      <c r="F467" s="86" t="s">
        <v>2</v>
      </c>
      <c r="G467" s="86" t="s">
        <v>2</v>
      </c>
      <c r="H467" s="93" t="s">
        <v>1738</v>
      </c>
      <c r="I467" s="86"/>
    </row>
    <row r="468" spans="1:9" ht="11.25">
      <c r="A468" s="95" t="s">
        <v>1744</v>
      </c>
      <c r="B468" s="86" t="s">
        <v>944</v>
      </c>
      <c r="C468" s="86" t="s">
        <v>945</v>
      </c>
      <c r="D468" s="86" t="s">
        <v>1748</v>
      </c>
      <c r="E468" s="86" t="s">
        <v>1745</v>
      </c>
      <c r="F468" s="86" t="s">
        <v>2</v>
      </c>
      <c r="G468" s="86" t="s">
        <v>2</v>
      </c>
      <c r="H468" s="93" t="s">
        <v>1738</v>
      </c>
      <c r="I468" s="86"/>
    </row>
    <row r="469" spans="1:9" ht="11.25">
      <c r="A469" s="95" t="s">
        <v>1744</v>
      </c>
      <c r="B469" s="86" t="s">
        <v>946</v>
      </c>
      <c r="C469" s="86" t="s">
        <v>947</v>
      </c>
      <c r="D469" s="86" t="s">
        <v>1748</v>
      </c>
      <c r="E469" s="86" t="s">
        <v>1745</v>
      </c>
      <c r="F469" s="86" t="s">
        <v>2</v>
      </c>
      <c r="G469" s="86" t="s">
        <v>2</v>
      </c>
      <c r="H469" s="93" t="s">
        <v>1738</v>
      </c>
      <c r="I469" s="86"/>
    </row>
    <row r="470" spans="1:9" ht="11.25">
      <c r="A470" s="95" t="s">
        <v>1744</v>
      </c>
      <c r="B470" s="86" t="s">
        <v>948</v>
      </c>
      <c r="C470" s="86" t="s">
        <v>949</v>
      </c>
      <c r="D470" s="86" t="s">
        <v>1748</v>
      </c>
      <c r="E470" s="86" t="s">
        <v>1745</v>
      </c>
      <c r="F470" s="86" t="s">
        <v>2</v>
      </c>
      <c r="G470" s="86" t="s">
        <v>2</v>
      </c>
      <c r="H470" s="93" t="s">
        <v>1738</v>
      </c>
      <c r="I470" s="86"/>
    </row>
    <row r="471" spans="1:9" ht="11.25">
      <c r="A471" s="95" t="s">
        <v>1744</v>
      </c>
      <c r="B471" s="86" t="s">
        <v>950</v>
      </c>
      <c r="C471" s="86" t="s">
        <v>951</v>
      </c>
      <c r="D471" s="86" t="s">
        <v>1748</v>
      </c>
      <c r="E471" s="86" t="s">
        <v>1745</v>
      </c>
      <c r="F471" s="86" t="s">
        <v>2</v>
      </c>
      <c r="G471" s="86" t="s">
        <v>2</v>
      </c>
      <c r="H471" s="93" t="s">
        <v>1738</v>
      </c>
      <c r="I471" s="86"/>
    </row>
    <row r="472" spans="1:9" ht="11.25">
      <c r="A472" s="95" t="s">
        <v>1744</v>
      </c>
      <c r="B472" s="86" t="s">
        <v>952</v>
      </c>
      <c r="C472" s="86" t="s">
        <v>953</v>
      </c>
      <c r="D472" s="86" t="s">
        <v>1748</v>
      </c>
      <c r="E472" s="86" t="s">
        <v>1745</v>
      </c>
      <c r="F472" s="86" t="s">
        <v>2</v>
      </c>
      <c r="G472" s="86" t="s">
        <v>2</v>
      </c>
      <c r="H472" s="93" t="s">
        <v>1738</v>
      </c>
      <c r="I472" s="86"/>
    </row>
    <row r="473" spans="1:9" ht="11.25">
      <c r="A473" s="95" t="s">
        <v>1744</v>
      </c>
      <c r="B473" s="86" t="s">
        <v>954</v>
      </c>
      <c r="C473" s="86" t="s">
        <v>955</v>
      </c>
      <c r="D473" s="86" t="s">
        <v>1748</v>
      </c>
      <c r="E473" s="86" t="s">
        <v>1745</v>
      </c>
      <c r="F473" s="86" t="s">
        <v>2</v>
      </c>
      <c r="G473" s="86" t="s">
        <v>2</v>
      </c>
      <c r="H473" s="93" t="s">
        <v>1738</v>
      </c>
      <c r="I473" s="86"/>
    </row>
    <row r="474" spans="1:9" ht="11.25">
      <c r="A474" s="95" t="s">
        <v>1744</v>
      </c>
      <c r="B474" s="86" t="s">
        <v>956</v>
      </c>
      <c r="C474" s="86" t="s">
        <v>957</v>
      </c>
      <c r="D474" s="86" t="s">
        <v>1748</v>
      </c>
      <c r="E474" s="86" t="s">
        <v>1745</v>
      </c>
      <c r="F474" s="86" t="s">
        <v>2</v>
      </c>
      <c r="G474" s="86" t="s">
        <v>2</v>
      </c>
      <c r="H474" s="93" t="s">
        <v>1738</v>
      </c>
      <c r="I474" s="86"/>
    </row>
    <row r="475" spans="1:9" ht="11.25">
      <c r="A475" s="95" t="s">
        <v>1744</v>
      </c>
      <c r="B475" s="86" t="s">
        <v>958</v>
      </c>
      <c r="C475" s="86" t="s">
        <v>959</v>
      </c>
      <c r="D475" s="86" t="s">
        <v>1748</v>
      </c>
      <c r="E475" s="86" t="s">
        <v>1745</v>
      </c>
      <c r="F475" s="86" t="s">
        <v>2</v>
      </c>
      <c r="G475" s="86" t="s">
        <v>2</v>
      </c>
      <c r="H475" s="93" t="s">
        <v>1738</v>
      </c>
      <c r="I475" s="86"/>
    </row>
    <row r="476" spans="1:9" ht="11.25">
      <c r="A476" s="95" t="s">
        <v>1744</v>
      </c>
      <c r="B476" s="86" t="s">
        <v>960</v>
      </c>
      <c r="C476" s="86" t="s">
        <v>961</v>
      </c>
      <c r="D476" s="86" t="s">
        <v>1748</v>
      </c>
      <c r="E476" s="86" t="s">
        <v>1745</v>
      </c>
      <c r="F476" s="86" t="s">
        <v>2</v>
      </c>
      <c r="G476" s="86" t="s">
        <v>2</v>
      </c>
      <c r="H476" s="93" t="s">
        <v>1738</v>
      </c>
      <c r="I476" s="86"/>
    </row>
    <row r="477" spans="1:9" ht="11.25">
      <c r="A477" s="95" t="s">
        <v>1743</v>
      </c>
      <c r="B477" s="86" t="s">
        <v>962</v>
      </c>
      <c r="C477" s="86" t="s">
        <v>317</v>
      </c>
      <c r="D477" s="86" t="s">
        <v>1748</v>
      </c>
      <c r="E477" s="86" t="s">
        <v>2</v>
      </c>
      <c r="F477" s="86" t="s">
        <v>2</v>
      </c>
      <c r="G477" s="86" t="s">
        <v>2</v>
      </c>
      <c r="H477" s="93" t="s">
        <v>1738</v>
      </c>
      <c r="I477" s="86"/>
    </row>
    <row r="478" spans="1:9" ht="11.25">
      <c r="A478" s="95" t="s">
        <v>1744</v>
      </c>
      <c r="B478" s="86" t="s">
        <v>963</v>
      </c>
      <c r="C478" s="86" t="s">
        <v>964</v>
      </c>
      <c r="D478" s="86" t="s">
        <v>1748</v>
      </c>
      <c r="E478" s="86" t="s">
        <v>1745</v>
      </c>
      <c r="F478" s="86" t="s">
        <v>2</v>
      </c>
      <c r="G478" s="86" t="s">
        <v>2</v>
      </c>
      <c r="H478" s="93" t="s">
        <v>1738</v>
      </c>
      <c r="I478" s="86"/>
    </row>
    <row r="479" spans="1:9" ht="11.25">
      <c r="A479" s="95" t="s">
        <v>1744</v>
      </c>
      <c r="B479" s="86" t="s">
        <v>965</v>
      </c>
      <c r="C479" s="86" t="s">
        <v>966</v>
      </c>
      <c r="D479" s="86" t="s">
        <v>1748</v>
      </c>
      <c r="E479" s="86" t="s">
        <v>1745</v>
      </c>
      <c r="F479" s="86" t="s">
        <v>2</v>
      </c>
      <c r="G479" s="86" t="s">
        <v>2</v>
      </c>
      <c r="H479" s="93" t="s">
        <v>1738</v>
      </c>
      <c r="I479" s="86"/>
    </row>
    <row r="480" spans="1:9" ht="11.25">
      <c r="A480" s="95" t="s">
        <v>1744</v>
      </c>
      <c r="B480" s="86" t="s">
        <v>967</v>
      </c>
      <c r="C480" s="86" t="s">
        <v>968</v>
      </c>
      <c r="D480" s="86" t="s">
        <v>1748</v>
      </c>
      <c r="E480" s="86" t="s">
        <v>1745</v>
      </c>
      <c r="F480" s="86" t="s">
        <v>2</v>
      </c>
      <c r="G480" s="86" t="s">
        <v>2</v>
      </c>
      <c r="H480" s="93" t="s">
        <v>1738</v>
      </c>
      <c r="I480" s="86"/>
    </row>
    <row r="481" spans="1:9" ht="11.25">
      <c r="A481" s="95" t="s">
        <v>1743</v>
      </c>
      <c r="B481" s="86" t="s">
        <v>969</v>
      </c>
      <c r="C481" s="86" t="s">
        <v>327</v>
      </c>
      <c r="D481" s="86" t="s">
        <v>1748</v>
      </c>
      <c r="E481" s="86" t="s">
        <v>2</v>
      </c>
      <c r="F481" s="86" t="s">
        <v>2</v>
      </c>
      <c r="G481" s="86" t="s">
        <v>2</v>
      </c>
      <c r="H481" s="93" t="s">
        <v>1738</v>
      </c>
      <c r="I481" s="86"/>
    </row>
    <row r="482" spans="1:9" ht="11.25">
      <c r="A482" s="95" t="s">
        <v>1744</v>
      </c>
      <c r="B482" s="86" t="s">
        <v>970</v>
      </c>
      <c r="C482" s="86" t="s">
        <v>971</v>
      </c>
      <c r="D482" s="86" t="s">
        <v>1748</v>
      </c>
      <c r="E482" s="86" t="s">
        <v>1745</v>
      </c>
      <c r="F482" s="86" t="s">
        <v>2</v>
      </c>
      <c r="G482" s="86" t="s">
        <v>2</v>
      </c>
      <c r="H482" s="93" t="s">
        <v>1738</v>
      </c>
      <c r="I482" s="86"/>
    </row>
    <row r="483" spans="1:9" ht="11.25">
      <c r="A483" s="95" t="s">
        <v>1744</v>
      </c>
      <c r="B483" s="86" t="s">
        <v>972</v>
      </c>
      <c r="C483" s="86" t="s">
        <v>973</v>
      </c>
      <c r="D483" s="86" t="s">
        <v>1748</v>
      </c>
      <c r="E483" s="86" t="s">
        <v>1745</v>
      </c>
      <c r="F483" s="86" t="s">
        <v>2</v>
      </c>
      <c r="G483" s="86" t="s">
        <v>2</v>
      </c>
      <c r="H483" s="93" t="s">
        <v>1738</v>
      </c>
      <c r="I483" s="86"/>
    </row>
    <row r="484" spans="1:9" ht="11.25">
      <c r="A484" s="95" t="s">
        <v>1744</v>
      </c>
      <c r="B484" s="86" t="s">
        <v>974</v>
      </c>
      <c r="C484" s="86" t="s">
        <v>975</v>
      </c>
      <c r="D484" s="86" t="s">
        <v>1748</v>
      </c>
      <c r="E484" s="86" t="s">
        <v>1745</v>
      </c>
      <c r="F484" s="86" t="s">
        <v>2</v>
      </c>
      <c r="G484" s="86" t="s">
        <v>2</v>
      </c>
      <c r="H484" s="93" t="s">
        <v>1738</v>
      </c>
      <c r="I484" s="86"/>
    </row>
    <row r="485" spans="1:9" ht="11.25">
      <c r="A485" s="95" t="s">
        <v>1744</v>
      </c>
      <c r="B485" s="86" t="s">
        <v>976</v>
      </c>
      <c r="C485" s="86" t="s">
        <v>977</v>
      </c>
      <c r="D485" s="86" t="s">
        <v>1748</v>
      </c>
      <c r="E485" s="86" t="s">
        <v>1745</v>
      </c>
      <c r="F485" s="86" t="s">
        <v>2</v>
      </c>
      <c r="G485" s="86" t="s">
        <v>2</v>
      </c>
      <c r="H485" s="93" t="s">
        <v>1738</v>
      </c>
      <c r="I485" s="86"/>
    </row>
    <row r="486" spans="1:9" ht="11.25">
      <c r="A486" s="95" t="s">
        <v>1743</v>
      </c>
      <c r="B486" s="86" t="s">
        <v>978</v>
      </c>
      <c r="C486" s="86" t="s">
        <v>16</v>
      </c>
      <c r="D486" s="86" t="s">
        <v>1748</v>
      </c>
      <c r="E486" s="86" t="s">
        <v>2</v>
      </c>
      <c r="F486" s="86" t="s">
        <v>2</v>
      </c>
      <c r="G486" s="86" t="s">
        <v>2</v>
      </c>
      <c r="H486" s="93" t="s">
        <v>1738</v>
      </c>
      <c r="I486" s="86"/>
    </row>
    <row r="487" spans="1:9" ht="11.25">
      <c r="A487" s="95" t="s">
        <v>1744</v>
      </c>
      <c r="B487" s="86" t="s">
        <v>979</v>
      </c>
      <c r="C487" s="86" t="s">
        <v>980</v>
      </c>
      <c r="D487" s="86" t="s">
        <v>1748</v>
      </c>
      <c r="E487" s="86" t="s">
        <v>1745</v>
      </c>
      <c r="F487" s="86" t="s">
        <v>2</v>
      </c>
      <c r="G487" s="86" t="s">
        <v>2</v>
      </c>
      <c r="H487" s="93" t="s">
        <v>1738</v>
      </c>
      <c r="I487" s="86"/>
    </row>
    <row r="488" spans="1:9" ht="11.25">
      <c r="A488" s="95" t="s">
        <v>1744</v>
      </c>
      <c r="B488" s="86" t="s">
        <v>981</v>
      </c>
      <c r="C488" s="86" t="s">
        <v>982</v>
      </c>
      <c r="D488" s="86" t="s">
        <v>1748</v>
      </c>
      <c r="E488" s="86" t="s">
        <v>1745</v>
      </c>
      <c r="F488" s="86" t="s">
        <v>2</v>
      </c>
      <c r="G488" s="86" t="s">
        <v>2</v>
      </c>
      <c r="H488" s="93" t="s">
        <v>1738</v>
      </c>
      <c r="I488" s="86"/>
    </row>
    <row r="489" spans="1:9" ht="11.25">
      <c r="A489" s="95" t="s">
        <v>1744</v>
      </c>
      <c r="B489" s="86" t="s">
        <v>983</v>
      </c>
      <c r="C489" s="86" t="s">
        <v>984</v>
      </c>
      <c r="D489" s="86" t="s">
        <v>1748</v>
      </c>
      <c r="E489" s="86" t="s">
        <v>1745</v>
      </c>
      <c r="F489" s="86" t="s">
        <v>2</v>
      </c>
      <c r="G489" s="86" t="s">
        <v>2</v>
      </c>
      <c r="H489" s="93" t="s">
        <v>1738</v>
      </c>
      <c r="I489" s="86"/>
    </row>
    <row r="490" spans="1:9" ht="11.25">
      <c r="A490" s="95" t="s">
        <v>1744</v>
      </c>
      <c r="B490" s="86" t="s">
        <v>985</v>
      </c>
      <c r="C490" s="86" t="s">
        <v>986</v>
      </c>
      <c r="D490" s="86" t="s">
        <v>1748</v>
      </c>
      <c r="E490" s="86" t="s">
        <v>1745</v>
      </c>
      <c r="F490" s="86" t="s">
        <v>2</v>
      </c>
      <c r="G490" s="86" t="s">
        <v>2</v>
      </c>
      <c r="H490" s="93" t="s">
        <v>1738</v>
      </c>
      <c r="I490" s="86"/>
    </row>
    <row r="491" spans="1:9" ht="11.25">
      <c r="A491" s="95" t="s">
        <v>1744</v>
      </c>
      <c r="B491" s="86" t="s">
        <v>987</v>
      </c>
      <c r="C491" s="86" t="s">
        <v>988</v>
      </c>
      <c r="D491" s="86" t="s">
        <v>1748</v>
      </c>
      <c r="E491" s="86" t="s">
        <v>1745</v>
      </c>
      <c r="F491" s="86" t="s">
        <v>2</v>
      </c>
      <c r="G491" s="86" t="s">
        <v>2</v>
      </c>
      <c r="H491" s="93" t="s">
        <v>1738</v>
      </c>
      <c r="I491" s="86"/>
    </row>
    <row r="492" spans="1:9" ht="11.25">
      <c r="A492" s="95" t="s">
        <v>1744</v>
      </c>
      <c r="B492" s="86" t="s">
        <v>989</v>
      </c>
      <c r="C492" s="86" t="s">
        <v>990</v>
      </c>
      <c r="D492" s="86" t="s">
        <v>1748</v>
      </c>
      <c r="E492" s="86" t="s">
        <v>1745</v>
      </c>
      <c r="F492" s="86" t="s">
        <v>2</v>
      </c>
      <c r="G492" s="86" t="s">
        <v>2</v>
      </c>
      <c r="H492" s="93" t="s">
        <v>1738</v>
      </c>
      <c r="I492" s="86"/>
    </row>
    <row r="493" spans="1:9" ht="11.25">
      <c r="A493" s="95" t="s">
        <v>1744</v>
      </c>
      <c r="B493" s="86" t="s">
        <v>991</v>
      </c>
      <c r="C493" s="86" t="s">
        <v>992</v>
      </c>
      <c r="D493" s="86" t="s">
        <v>1748</v>
      </c>
      <c r="E493" s="86" t="s">
        <v>1745</v>
      </c>
      <c r="F493" s="86" t="s">
        <v>2</v>
      </c>
      <c r="G493" s="86" t="s">
        <v>2</v>
      </c>
      <c r="H493" s="93" t="s">
        <v>1738</v>
      </c>
      <c r="I493" s="86"/>
    </row>
    <row r="494" spans="1:9" ht="11.25">
      <c r="A494" s="95" t="s">
        <v>1744</v>
      </c>
      <c r="B494" s="86" t="s">
        <v>993</v>
      </c>
      <c r="C494" s="86" t="s">
        <v>994</v>
      </c>
      <c r="D494" s="86" t="s">
        <v>1748</v>
      </c>
      <c r="E494" s="86" t="s">
        <v>1745</v>
      </c>
      <c r="F494" s="86" t="s">
        <v>2</v>
      </c>
      <c r="G494" s="86" t="s">
        <v>2</v>
      </c>
      <c r="H494" s="93" t="s">
        <v>1738</v>
      </c>
      <c r="I494" s="86"/>
    </row>
    <row r="495" spans="1:9" ht="11.25">
      <c r="A495" s="95" t="s">
        <v>1743</v>
      </c>
      <c r="B495" s="86" t="s">
        <v>995</v>
      </c>
      <c r="C495" s="86" t="s">
        <v>996</v>
      </c>
      <c r="D495" s="86" t="s">
        <v>1748</v>
      </c>
      <c r="E495" s="86" t="s">
        <v>2</v>
      </c>
      <c r="F495" s="86" t="s">
        <v>2</v>
      </c>
      <c r="G495" s="86" t="s">
        <v>2</v>
      </c>
      <c r="H495" s="93" t="s">
        <v>1738</v>
      </c>
      <c r="I495" s="86"/>
    </row>
    <row r="496" spans="1:9" ht="11.25">
      <c r="A496" s="95" t="s">
        <v>1744</v>
      </c>
      <c r="B496" s="86" t="s">
        <v>997</v>
      </c>
      <c r="C496" s="86" t="s">
        <v>998</v>
      </c>
      <c r="D496" s="86" t="s">
        <v>1748</v>
      </c>
      <c r="E496" s="86" t="s">
        <v>1745</v>
      </c>
      <c r="F496" s="86" t="s">
        <v>2</v>
      </c>
      <c r="G496" s="86" t="s">
        <v>2</v>
      </c>
      <c r="H496" s="93" t="s">
        <v>1738</v>
      </c>
      <c r="I496" s="86"/>
    </row>
    <row r="497" spans="1:9" ht="11.25">
      <c r="A497" s="95" t="s">
        <v>1743</v>
      </c>
      <c r="B497" s="86" t="s">
        <v>999</v>
      </c>
      <c r="C497" s="86" t="s">
        <v>24</v>
      </c>
      <c r="D497" s="86" t="s">
        <v>1748</v>
      </c>
      <c r="E497" s="86" t="s">
        <v>2</v>
      </c>
      <c r="F497" s="86" t="s">
        <v>2</v>
      </c>
      <c r="G497" s="86" t="s">
        <v>2</v>
      </c>
      <c r="H497" s="93" t="s">
        <v>1738</v>
      </c>
      <c r="I497" s="86"/>
    </row>
    <row r="498" spans="1:9" ht="11.25">
      <c r="A498" s="95" t="s">
        <v>1744</v>
      </c>
      <c r="B498" s="86" t="s">
        <v>1000</v>
      </c>
      <c r="C498" s="86" t="s">
        <v>505</v>
      </c>
      <c r="D498" s="86" t="s">
        <v>1748</v>
      </c>
      <c r="E498" s="86" t="s">
        <v>1745</v>
      </c>
      <c r="F498" s="86" t="s">
        <v>2</v>
      </c>
      <c r="G498" s="86" t="s">
        <v>2</v>
      </c>
      <c r="H498" s="93" t="s">
        <v>1738</v>
      </c>
      <c r="I498" s="86"/>
    </row>
    <row r="499" spans="1:9" ht="11.25">
      <c r="A499" s="95" t="s">
        <v>1744</v>
      </c>
      <c r="B499" s="86" t="s">
        <v>1001</v>
      </c>
      <c r="C499" s="86" t="s">
        <v>1002</v>
      </c>
      <c r="D499" s="86" t="s">
        <v>1748</v>
      </c>
      <c r="E499" s="86" t="s">
        <v>1745</v>
      </c>
      <c r="F499" s="86" t="s">
        <v>2</v>
      </c>
      <c r="G499" s="86" t="s">
        <v>2</v>
      </c>
      <c r="H499" s="93" t="s">
        <v>1738</v>
      </c>
      <c r="I499" s="86"/>
    </row>
    <row r="500" spans="1:9" ht="11.25">
      <c r="A500" s="95" t="s">
        <v>1744</v>
      </c>
      <c r="B500" s="86" t="s">
        <v>1003</v>
      </c>
      <c r="C500" s="86" t="s">
        <v>1004</v>
      </c>
      <c r="D500" s="86" t="s">
        <v>1748</v>
      </c>
      <c r="E500" s="86" t="s">
        <v>1745</v>
      </c>
      <c r="F500" s="86" t="s">
        <v>2</v>
      </c>
      <c r="G500" s="86" t="s">
        <v>2</v>
      </c>
      <c r="H500" s="93" t="s">
        <v>1738</v>
      </c>
      <c r="I500" s="86"/>
    </row>
    <row r="501" spans="1:9" ht="11.25">
      <c r="A501" s="95" t="s">
        <v>1744</v>
      </c>
      <c r="B501" s="86" t="s">
        <v>1005</v>
      </c>
      <c r="C501" s="86" t="s">
        <v>1006</v>
      </c>
      <c r="D501" s="86" t="s">
        <v>1748</v>
      </c>
      <c r="E501" s="86" t="s">
        <v>1745</v>
      </c>
      <c r="F501" s="86" t="s">
        <v>2</v>
      </c>
      <c r="G501" s="86" t="s">
        <v>2</v>
      </c>
      <c r="H501" s="93" t="s">
        <v>1738</v>
      </c>
      <c r="I501" s="86"/>
    </row>
    <row r="502" spans="1:9" ht="11.25">
      <c r="A502" s="95" t="s">
        <v>1744</v>
      </c>
      <c r="B502" s="86" t="s">
        <v>1007</v>
      </c>
      <c r="C502" s="86" t="s">
        <v>1008</v>
      </c>
      <c r="D502" s="86" t="s">
        <v>1748</v>
      </c>
      <c r="E502" s="86" t="s">
        <v>1745</v>
      </c>
      <c r="F502" s="86" t="s">
        <v>2</v>
      </c>
      <c r="G502" s="86" t="s">
        <v>2</v>
      </c>
      <c r="H502" s="93" t="s">
        <v>1738</v>
      </c>
      <c r="I502" s="86"/>
    </row>
    <row r="503" spans="1:9" ht="11.25">
      <c r="A503" s="95" t="s">
        <v>1744</v>
      </c>
      <c r="B503" s="86" t="s">
        <v>1009</v>
      </c>
      <c r="C503" s="86" t="s">
        <v>1002</v>
      </c>
      <c r="D503" s="86" t="s">
        <v>1748</v>
      </c>
      <c r="E503" s="86" t="s">
        <v>1745</v>
      </c>
      <c r="F503" s="86" t="s">
        <v>2</v>
      </c>
      <c r="G503" s="86" t="s">
        <v>2</v>
      </c>
      <c r="H503" s="93" t="s">
        <v>1738</v>
      </c>
      <c r="I503" s="86"/>
    </row>
    <row r="504" spans="1:9" ht="11.25">
      <c r="A504" s="95" t="s">
        <v>1744</v>
      </c>
      <c r="B504" s="86" t="s">
        <v>1010</v>
      </c>
      <c r="C504" s="86" t="s">
        <v>1011</v>
      </c>
      <c r="D504" s="86" t="s">
        <v>1748</v>
      </c>
      <c r="E504" s="86" t="s">
        <v>1745</v>
      </c>
      <c r="F504" s="86" t="s">
        <v>2</v>
      </c>
      <c r="G504" s="86" t="s">
        <v>2</v>
      </c>
      <c r="H504" s="93" t="s">
        <v>1738</v>
      </c>
      <c r="I504" s="86"/>
    </row>
    <row r="505" spans="1:9" ht="11.25">
      <c r="A505" s="95" t="s">
        <v>1744</v>
      </c>
      <c r="B505" s="86" t="s">
        <v>1012</v>
      </c>
      <c r="C505" s="86" t="s">
        <v>1013</v>
      </c>
      <c r="D505" s="86" t="s">
        <v>1748</v>
      </c>
      <c r="E505" s="86" t="s">
        <v>1745</v>
      </c>
      <c r="F505" s="86" t="s">
        <v>2</v>
      </c>
      <c r="G505" s="86" t="s">
        <v>2</v>
      </c>
      <c r="H505" s="93" t="s">
        <v>1738</v>
      </c>
      <c r="I505" s="86"/>
    </row>
    <row r="506" spans="1:9" ht="11.25">
      <c r="A506" s="95" t="s">
        <v>1744</v>
      </c>
      <c r="B506" s="86" t="s">
        <v>1014</v>
      </c>
      <c r="C506" s="86" t="s">
        <v>1015</v>
      </c>
      <c r="D506" s="86" t="s">
        <v>1748</v>
      </c>
      <c r="E506" s="86" t="s">
        <v>1745</v>
      </c>
      <c r="F506" s="86" t="s">
        <v>2</v>
      </c>
      <c r="G506" s="86" t="s">
        <v>2</v>
      </c>
      <c r="H506" s="93" t="s">
        <v>1738</v>
      </c>
      <c r="I506" s="86"/>
    </row>
    <row r="507" spans="1:9" ht="11.25">
      <c r="A507" s="95" t="s">
        <v>1744</v>
      </c>
      <c r="B507" s="86" t="s">
        <v>1016</v>
      </c>
      <c r="C507" s="86" t="s">
        <v>1017</v>
      </c>
      <c r="D507" s="86" t="s">
        <v>1748</v>
      </c>
      <c r="E507" s="86" t="s">
        <v>1745</v>
      </c>
      <c r="F507" s="86" t="s">
        <v>2</v>
      </c>
      <c r="G507" s="86" t="s">
        <v>2</v>
      </c>
      <c r="H507" s="93" t="s">
        <v>1738</v>
      </c>
      <c r="I507" s="86"/>
    </row>
    <row r="508" spans="1:9" ht="11.25">
      <c r="A508" s="95" t="s">
        <v>1744</v>
      </c>
      <c r="B508" s="86" t="s">
        <v>1018</v>
      </c>
      <c r="C508" s="86" t="s">
        <v>1019</v>
      </c>
      <c r="D508" s="86" t="s">
        <v>1748</v>
      </c>
      <c r="E508" s="86" t="s">
        <v>1745</v>
      </c>
      <c r="F508" s="86" t="s">
        <v>2</v>
      </c>
      <c r="G508" s="86" t="s">
        <v>2</v>
      </c>
      <c r="H508" s="93" t="s">
        <v>1738</v>
      </c>
      <c r="I508" s="86"/>
    </row>
    <row r="509" spans="1:9" ht="11.25">
      <c r="A509" s="95" t="s">
        <v>1744</v>
      </c>
      <c r="B509" s="86" t="s">
        <v>1020</v>
      </c>
      <c r="C509" s="86" t="s">
        <v>1021</v>
      </c>
      <c r="D509" s="86" t="s">
        <v>1748</v>
      </c>
      <c r="E509" s="86" t="s">
        <v>1745</v>
      </c>
      <c r="F509" s="86" t="s">
        <v>2</v>
      </c>
      <c r="G509" s="86" t="s">
        <v>2</v>
      </c>
      <c r="H509" s="93" t="s">
        <v>1738</v>
      </c>
      <c r="I509" s="86"/>
    </row>
    <row r="510" spans="1:9" ht="11.25">
      <c r="A510" s="95" t="s">
        <v>1744</v>
      </c>
      <c r="B510" s="86" t="s">
        <v>1022</v>
      </c>
      <c r="C510" s="86" t="s">
        <v>1023</v>
      </c>
      <c r="D510" s="86" t="s">
        <v>1748</v>
      </c>
      <c r="E510" s="86" t="s">
        <v>1745</v>
      </c>
      <c r="F510" s="86" t="s">
        <v>2</v>
      </c>
      <c r="G510" s="86" t="s">
        <v>2</v>
      </c>
      <c r="H510" s="93" t="s">
        <v>1738</v>
      </c>
      <c r="I510" s="86"/>
    </row>
    <row r="511" spans="1:9" ht="11.25">
      <c r="A511" s="95" t="s">
        <v>1744</v>
      </c>
      <c r="B511" s="86" t="s">
        <v>1024</v>
      </c>
      <c r="C511" s="86" t="s">
        <v>1025</v>
      </c>
      <c r="D511" s="86" t="s">
        <v>1748</v>
      </c>
      <c r="E511" s="86" t="s">
        <v>1745</v>
      </c>
      <c r="F511" s="86" t="s">
        <v>2</v>
      </c>
      <c r="G511" s="86" t="s">
        <v>2</v>
      </c>
      <c r="H511" s="93" t="s">
        <v>1738</v>
      </c>
      <c r="I511" s="86"/>
    </row>
    <row r="512" spans="1:9" ht="11.25">
      <c r="A512" s="95" t="s">
        <v>1743</v>
      </c>
      <c r="B512" s="86" t="s">
        <v>1026</v>
      </c>
      <c r="C512" s="86" t="s">
        <v>17</v>
      </c>
      <c r="D512" s="86" t="s">
        <v>1748</v>
      </c>
      <c r="E512" s="86" t="s">
        <v>2</v>
      </c>
      <c r="F512" s="86" t="s">
        <v>2</v>
      </c>
      <c r="G512" s="86" t="s">
        <v>1746</v>
      </c>
      <c r="H512" s="93" t="s">
        <v>1738</v>
      </c>
      <c r="I512" s="86"/>
    </row>
    <row r="513" spans="1:9" ht="11.25">
      <c r="A513" s="95" t="s">
        <v>1744</v>
      </c>
      <c r="B513" s="86" t="s">
        <v>1027</v>
      </c>
      <c r="C513" s="86" t="s">
        <v>1028</v>
      </c>
      <c r="D513" s="86" t="s">
        <v>1748</v>
      </c>
      <c r="E513" s="86" t="s">
        <v>1745</v>
      </c>
      <c r="F513" s="86" t="s">
        <v>2</v>
      </c>
      <c r="G513" s="86" t="s">
        <v>2</v>
      </c>
      <c r="H513" s="93" t="s">
        <v>1738</v>
      </c>
      <c r="I513" s="86"/>
    </row>
    <row r="514" spans="1:9" ht="11.25">
      <c r="A514" s="95" t="s">
        <v>1744</v>
      </c>
      <c r="B514" s="86" t="s">
        <v>1029</v>
      </c>
      <c r="C514" s="86" t="s">
        <v>356</v>
      </c>
      <c r="D514" s="86" t="s">
        <v>1748</v>
      </c>
      <c r="E514" s="86" t="s">
        <v>1745</v>
      </c>
      <c r="F514" s="86" t="s">
        <v>2</v>
      </c>
      <c r="G514" s="86" t="s">
        <v>2</v>
      </c>
      <c r="H514" s="93" t="s">
        <v>1738</v>
      </c>
      <c r="I514" s="86"/>
    </row>
    <row r="515" spans="1:9" ht="11.25">
      <c r="A515" s="95" t="s">
        <v>1744</v>
      </c>
      <c r="B515" s="86" t="s">
        <v>1030</v>
      </c>
      <c r="C515" s="86" t="s">
        <v>1031</v>
      </c>
      <c r="D515" s="86" t="s">
        <v>1748</v>
      </c>
      <c r="E515" s="86" t="s">
        <v>1745</v>
      </c>
      <c r="F515" s="86" t="s">
        <v>2</v>
      </c>
      <c r="G515" s="86" t="s">
        <v>2</v>
      </c>
      <c r="H515" s="93" t="s">
        <v>1738</v>
      </c>
      <c r="I515" s="86"/>
    </row>
    <row r="516" spans="1:9" ht="11.25">
      <c r="A516" s="95" t="s">
        <v>1744</v>
      </c>
      <c r="B516" s="86" t="s">
        <v>1032</v>
      </c>
      <c r="C516" s="86" t="s">
        <v>1033</v>
      </c>
      <c r="D516" s="86" t="s">
        <v>1748</v>
      </c>
      <c r="E516" s="86" t="s">
        <v>1745</v>
      </c>
      <c r="F516" s="86" t="s">
        <v>2</v>
      </c>
      <c r="G516" s="86" t="s">
        <v>2</v>
      </c>
      <c r="H516" s="93" t="s">
        <v>1738</v>
      </c>
      <c r="I516" s="86"/>
    </row>
    <row r="517" spans="1:9" ht="11.25">
      <c r="A517" s="95" t="s">
        <v>1744</v>
      </c>
      <c r="B517" s="86" t="s">
        <v>1034</v>
      </c>
      <c r="C517" s="86" t="s">
        <v>1035</v>
      </c>
      <c r="D517" s="86" t="s">
        <v>1748</v>
      </c>
      <c r="E517" s="86" t="s">
        <v>1745</v>
      </c>
      <c r="F517" s="86" t="s">
        <v>2</v>
      </c>
      <c r="G517" s="86" t="s">
        <v>2</v>
      </c>
      <c r="H517" s="93" t="s">
        <v>1738</v>
      </c>
      <c r="I517" s="86"/>
    </row>
    <row r="518" spans="1:9" ht="11.25">
      <c r="A518" s="95" t="s">
        <v>1744</v>
      </c>
      <c r="B518" s="86" t="s">
        <v>1036</v>
      </c>
      <c r="C518" s="86" t="s">
        <v>1037</v>
      </c>
      <c r="D518" s="86" t="s">
        <v>1748</v>
      </c>
      <c r="E518" s="86" t="s">
        <v>1745</v>
      </c>
      <c r="F518" s="86" t="s">
        <v>2</v>
      </c>
      <c r="G518" s="86" t="s">
        <v>2</v>
      </c>
      <c r="H518" s="93" t="s">
        <v>1738</v>
      </c>
      <c r="I518" s="86"/>
    </row>
    <row r="519" spans="1:9" ht="11.25">
      <c r="A519" s="95" t="s">
        <v>1744</v>
      </c>
      <c r="B519" s="86" t="s">
        <v>1038</v>
      </c>
      <c r="C519" s="86" t="s">
        <v>1039</v>
      </c>
      <c r="D519" s="86" t="s">
        <v>1748</v>
      </c>
      <c r="E519" s="86" t="s">
        <v>1745</v>
      </c>
      <c r="F519" s="86" t="s">
        <v>2</v>
      </c>
      <c r="G519" s="86" t="s">
        <v>2</v>
      </c>
      <c r="H519" s="93" t="s">
        <v>1738</v>
      </c>
      <c r="I519" s="86"/>
    </row>
    <row r="520" spans="1:9" ht="11.25">
      <c r="A520" s="95" t="s">
        <v>1744</v>
      </c>
      <c r="B520" s="86" t="s">
        <v>1040</v>
      </c>
      <c r="C520" s="86" t="s">
        <v>1041</v>
      </c>
      <c r="D520" s="86" t="s">
        <v>1748</v>
      </c>
      <c r="E520" s="86" t="s">
        <v>1745</v>
      </c>
      <c r="F520" s="86" t="s">
        <v>2</v>
      </c>
      <c r="G520" s="86" t="s">
        <v>2</v>
      </c>
      <c r="H520" s="93" t="s">
        <v>1738</v>
      </c>
      <c r="I520" s="86"/>
    </row>
    <row r="521" spans="1:9" ht="11.25">
      <c r="A521" s="95" t="s">
        <v>1744</v>
      </c>
      <c r="B521" s="86" t="s">
        <v>1042</v>
      </c>
      <c r="C521" s="86" t="s">
        <v>1043</v>
      </c>
      <c r="D521" s="86" t="s">
        <v>1748</v>
      </c>
      <c r="E521" s="86" t="s">
        <v>1745</v>
      </c>
      <c r="F521" s="86" t="s">
        <v>2</v>
      </c>
      <c r="G521" s="86" t="s">
        <v>2</v>
      </c>
      <c r="H521" s="93" t="s">
        <v>1738</v>
      </c>
      <c r="I521" s="86"/>
    </row>
    <row r="522" spans="1:9" ht="11.25">
      <c r="A522" s="95" t="s">
        <v>1744</v>
      </c>
      <c r="B522" s="86" t="s">
        <v>1044</v>
      </c>
      <c r="C522" s="86" t="s">
        <v>1045</v>
      </c>
      <c r="D522" s="86" t="s">
        <v>1748</v>
      </c>
      <c r="E522" s="86" t="s">
        <v>1745</v>
      </c>
      <c r="F522" s="86" t="s">
        <v>2</v>
      </c>
      <c r="G522" s="86" t="s">
        <v>2</v>
      </c>
      <c r="H522" s="93" t="s">
        <v>1738</v>
      </c>
      <c r="I522" s="86"/>
    </row>
    <row r="523" spans="1:9" ht="11.25">
      <c r="A523" s="95" t="s">
        <v>1744</v>
      </c>
      <c r="B523" s="86" t="s">
        <v>1046</v>
      </c>
      <c r="C523" s="86" t="s">
        <v>1047</v>
      </c>
      <c r="D523" s="86" t="s">
        <v>1748</v>
      </c>
      <c r="E523" s="86" t="s">
        <v>1745</v>
      </c>
      <c r="F523" s="86" t="s">
        <v>2</v>
      </c>
      <c r="G523" s="86" t="s">
        <v>2</v>
      </c>
      <c r="H523" s="93" t="s">
        <v>1738</v>
      </c>
      <c r="I523" s="86"/>
    </row>
    <row r="524" spans="1:9" ht="11.25">
      <c r="A524" s="95" t="s">
        <v>1744</v>
      </c>
      <c r="B524" s="86" t="s">
        <v>1048</v>
      </c>
      <c r="C524" s="86" t="s">
        <v>1049</v>
      </c>
      <c r="D524" s="86" t="s">
        <v>1748</v>
      </c>
      <c r="E524" s="86" t="s">
        <v>1745</v>
      </c>
      <c r="F524" s="86" t="s">
        <v>2</v>
      </c>
      <c r="G524" s="86" t="s">
        <v>2</v>
      </c>
      <c r="H524" s="93" t="s">
        <v>1738</v>
      </c>
      <c r="I524" s="86"/>
    </row>
    <row r="525" spans="1:9" ht="11.25">
      <c r="A525" s="95" t="s">
        <v>1744</v>
      </c>
      <c r="B525" s="86" t="s">
        <v>1050</v>
      </c>
      <c r="C525" s="86" t="s">
        <v>1051</v>
      </c>
      <c r="D525" s="86" t="s">
        <v>1748</v>
      </c>
      <c r="E525" s="86" t="s">
        <v>1745</v>
      </c>
      <c r="F525" s="86" t="s">
        <v>2</v>
      </c>
      <c r="G525" s="86" t="s">
        <v>2</v>
      </c>
      <c r="H525" s="93" t="s">
        <v>1738</v>
      </c>
      <c r="I525" s="86"/>
    </row>
    <row r="526" spans="1:9" ht="11.25">
      <c r="A526" s="95" t="s">
        <v>1744</v>
      </c>
      <c r="B526" s="86" t="s">
        <v>1052</v>
      </c>
      <c r="C526" s="86" t="s">
        <v>1053</v>
      </c>
      <c r="D526" s="86" t="s">
        <v>1748</v>
      </c>
      <c r="E526" s="86" t="s">
        <v>1745</v>
      </c>
      <c r="F526" s="86" t="s">
        <v>2</v>
      </c>
      <c r="G526" s="86" t="s">
        <v>2</v>
      </c>
      <c r="H526" s="93" t="s">
        <v>1738</v>
      </c>
      <c r="I526" s="86"/>
    </row>
    <row r="527" spans="1:9" ht="11.25">
      <c r="A527" s="95" t="s">
        <v>1744</v>
      </c>
      <c r="B527" s="86" t="s">
        <v>1054</v>
      </c>
      <c r="C527" s="86" t="s">
        <v>1055</v>
      </c>
      <c r="D527" s="86" t="s">
        <v>1748</v>
      </c>
      <c r="E527" s="86" t="s">
        <v>1745</v>
      </c>
      <c r="F527" s="86" t="s">
        <v>2</v>
      </c>
      <c r="G527" s="86" t="s">
        <v>2</v>
      </c>
      <c r="H527" s="93" t="s">
        <v>1738</v>
      </c>
      <c r="I527" s="86"/>
    </row>
    <row r="528" spans="1:9" ht="11.25">
      <c r="A528" s="95" t="s">
        <v>1744</v>
      </c>
      <c r="B528" s="86" t="s">
        <v>1056</v>
      </c>
      <c r="C528" s="86" t="s">
        <v>1057</v>
      </c>
      <c r="D528" s="86" t="s">
        <v>1748</v>
      </c>
      <c r="E528" s="86" t="s">
        <v>1745</v>
      </c>
      <c r="F528" s="86" t="s">
        <v>2</v>
      </c>
      <c r="G528" s="86" t="s">
        <v>2</v>
      </c>
      <c r="H528" s="93" t="s">
        <v>1738</v>
      </c>
      <c r="I528" s="86"/>
    </row>
    <row r="529" spans="1:9" ht="11.25">
      <c r="A529" s="95" t="s">
        <v>1744</v>
      </c>
      <c r="B529" s="86" t="s">
        <v>1058</v>
      </c>
      <c r="C529" s="86" t="s">
        <v>1059</v>
      </c>
      <c r="D529" s="86" t="s">
        <v>1748</v>
      </c>
      <c r="E529" s="86" t="s">
        <v>1745</v>
      </c>
      <c r="F529" s="86" t="s">
        <v>2</v>
      </c>
      <c r="G529" s="86" t="s">
        <v>2</v>
      </c>
      <c r="H529" s="93" t="s">
        <v>1738</v>
      </c>
      <c r="I529" s="86"/>
    </row>
    <row r="530" spans="1:9" ht="11.25">
      <c r="A530" s="95" t="s">
        <v>1743</v>
      </c>
      <c r="B530" s="86" t="s">
        <v>1060</v>
      </c>
      <c r="C530" s="86" t="s">
        <v>372</v>
      </c>
      <c r="D530" s="86" t="s">
        <v>1748</v>
      </c>
      <c r="E530" s="86" t="s">
        <v>2</v>
      </c>
      <c r="F530" s="86" t="s">
        <v>2</v>
      </c>
      <c r="G530" s="86" t="s">
        <v>2</v>
      </c>
      <c r="H530" s="93" t="s">
        <v>1738</v>
      </c>
      <c r="I530" s="86"/>
    </row>
    <row r="531" spans="1:9" ht="11.25">
      <c r="A531" s="95" t="s">
        <v>1744</v>
      </c>
      <c r="B531" s="86" t="s">
        <v>1061</v>
      </c>
      <c r="C531" s="86" t="s">
        <v>1062</v>
      </c>
      <c r="D531" s="86" t="s">
        <v>1748</v>
      </c>
      <c r="E531" s="86" t="s">
        <v>1745</v>
      </c>
      <c r="F531" s="86" t="s">
        <v>2</v>
      </c>
      <c r="G531" s="86" t="s">
        <v>2</v>
      </c>
      <c r="H531" s="93" t="s">
        <v>1738</v>
      </c>
      <c r="I531" s="86"/>
    </row>
    <row r="532" spans="1:9" ht="11.25">
      <c r="A532" s="95" t="s">
        <v>1744</v>
      </c>
      <c r="B532" s="86" t="s">
        <v>1063</v>
      </c>
      <c r="C532" s="86" t="s">
        <v>1064</v>
      </c>
      <c r="D532" s="86" t="s">
        <v>1748</v>
      </c>
      <c r="E532" s="86" t="s">
        <v>1745</v>
      </c>
      <c r="F532" s="86" t="s">
        <v>2</v>
      </c>
      <c r="G532" s="86" t="s">
        <v>2</v>
      </c>
      <c r="H532" s="93" t="s">
        <v>1738</v>
      </c>
      <c r="I532" s="86"/>
    </row>
    <row r="533" spans="1:9" ht="11.25">
      <c r="A533" s="95" t="s">
        <v>1744</v>
      </c>
      <c r="B533" s="86" t="s">
        <v>1065</v>
      </c>
      <c r="C533" s="86" t="s">
        <v>1066</v>
      </c>
      <c r="D533" s="86" t="s">
        <v>1748</v>
      </c>
      <c r="E533" s="86" t="s">
        <v>1745</v>
      </c>
      <c r="F533" s="86" t="s">
        <v>2</v>
      </c>
      <c r="G533" s="86" t="s">
        <v>2</v>
      </c>
      <c r="H533" s="93" t="s">
        <v>1738</v>
      </c>
      <c r="I533" s="86"/>
    </row>
    <row r="534" spans="1:9" ht="11.25">
      <c r="A534" s="95" t="s">
        <v>1744</v>
      </c>
      <c r="B534" s="86" t="s">
        <v>1067</v>
      </c>
      <c r="C534" s="86" t="s">
        <v>1068</v>
      </c>
      <c r="D534" s="86" t="s">
        <v>1748</v>
      </c>
      <c r="E534" s="86" t="s">
        <v>1745</v>
      </c>
      <c r="F534" s="86" t="s">
        <v>2</v>
      </c>
      <c r="G534" s="86" t="s">
        <v>2</v>
      </c>
      <c r="H534" s="93" t="s">
        <v>1738</v>
      </c>
      <c r="I534" s="86"/>
    </row>
    <row r="535" spans="1:9" ht="11.25">
      <c r="A535" s="95" t="s">
        <v>1744</v>
      </c>
      <c r="B535" s="86" t="s">
        <v>1069</v>
      </c>
      <c r="C535" s="86" t="s">
        <v>1070</v>
      </c>
      <c r="D535" s="86" t="s">
        <v>1748</v>
      </c>
      <c r="E535" s="86" t="s">
        <v>1745</v>
      </c>
      <c r="F535" s="86" t="s">
        <v>2</v>
      </c>
      <c r="G535" s="86" t="s">
        <v>2</v>
      </c>
      <c r="H535" s="93" t="s">
        <v>1738</v>
      </c>
      <c r="I535" s="86"/>
    </row>
    <row r="536" spans="1:9" ht="11.25">
      <c r="A536" s="95" t="s">
        <v>1744</v>
      </c>
      <c r="B536" s="86" t="s">
        <v>1071</v>
      </c>
      <c r="C536" s="86" t="s">
        <v>1072</v>
      </c>
      <c r="D536" s="86" t="s">
        <v>1748</v>
      </c>
      <c r="E536" s="86" t="s">
        <v>1745</v>
      </c>
      <c r="F536" s="86" t="s">
        <v>2</v>
      </c>
      <c r="G536" s="86" t="s">
        <v>2</v>
      </c>
      <c r="H536" s="93" t="s">
        <v>1738</v>
      </c>
      <c r="I536" s="86"/>
    </row>
    <row r="537" spans="1:9" ht="11.25">
      <c r="A537" s="95" t="s">
        <v>1744</v>
      </c>
      <c r="B537" s="86" t="s">
        <v>1073</v>
      </c>
      <c r="C537" s="86" t="s">
        <v>1074</v>
      </c>
      <c r="D537" s="86" t="s">
        <v>1748</v>
      </c>
      <c r="E537" s="86" t="s">
        <v>1745</v>
      </c>
      <c r="F537" s="86" t="s">
        <v>2</v>
      </c>
      <c r="G537" s="86" t="s">
        <v>2</v>
      </c>
      <c r="H537" s="93" t="s">
        <v>1738</v>
      </c>
      <c r="I537" s="86"/>
    </row>
    <row r="538" spans="1:9" ht="11.25">
      <c r="A538" s="95" t="s">
        <v>1744</v>
      </c>
      <c r="B538" s="86" t="s">
        <v>1075</v>
      </c>
      <c r="C538" s="86" t="s">
        <v>1076</v>
      </c>
      <c r="D538" s="86" t="s">
        <v>1748</v>
      </c>
      <c r="E538" s="86" t="s">
        <v>1745</v>
      </c>
      <c r="F538" s="86" t="s">
        <v>2</v>
      </c>
      <c r="G538" s="86" t="s">
        <v>2</v>
      </c>
      <c r="H538" s="93" t="s">
        <v>1738</v>
      </c>
      <c r="I538" s="86"/>
    </row>
    <row r="539" spans="1:9" ht="11.25">
      <c r="A539" s="95" t="s">
        <v>1743</v>
      </c>
      <c r="B539" s="86" t="s">
        <v>1077</v>
      </c>
      <c r="C539" s="86" t="s">
        <v>380</v>
      </c>
      <c r="D539" s="86" t="s">
        <v>1748</v>
      </c>
      <c r="E539" s="86" t="s">
        <v>2</v>
      </c>
      <c r="F539" s="86" t="s">
        <v>2</v>
      </c>
      <c r="G539" s="86" t="s">
        <v>2</v>
      </c>
      <c r="H539" s="93" t="s">
        <v>1738</v>
      </c>
      <c r="I539" s="86"/>
    </row>
    <row r="540" spans="1:9" ht="11.25">
      <c r="A540" s="95" t="s">
        <v>1744</v>
      </c>
      <c r="B540" s="86" t="s">
        <v>1078</v>
      </c>
      <c r="C540" s="86" t="s">
        <v>1079</v>
      </c>
      <c r="D540" s="86" t="s">
        <v>1748</v>
      </c>
      <c r="E540" s="86" t="s">
        <v>1745</v>
      </c>
      <c r="F540" s="86" t="s">
        <v>2</v>
      </c>
      <c r="G540" s="86" t="s">
        <v>2</v>
      </c>
      <c r="H540" s="93" t="s">
        <v>1738</v>
      </c>
      <c r="I540" s="86"/>
    </row>
    <row r="541" spans="1:9" ht="11.25">
      <c r="A541" s="95" t="s">
        <v>1744</v>
      </c>
      <c r="B541" s="86" t="s">
        <v>1080</v>
      </c>
      <c r="C541" s="86" t="s">
        <v>1081</v>
      </c>
      <c r="D541" s="86" t="s">
        <v>1748</v>
      </c>
      <c r="E541" s="86" t="s">
        <v>1745</v>
      </c>
      <c r="F541" s="86" t="s">
        <v>2</v>
      </c>
      <c r="G541" s="86" t="s">
        <v>2</v>
      </c>
      <c r="H541" s="93" t="s">
        <v>1738</v>
      </c>
      <c r="I541" s="86"/>
    </row>
    <row r="542" spans="1:9" ht="11.25">
      <c r="A542" s="95" t="s">
        <v>1744</v>
      </c>
      <c r="B542" s="86" t="s">
        <v>1082</v>
      </c>
      <c r="C542" s="86" t="s">
        <v>1083</v>
      </c>
      <c r="D542" s="86" t="s">
        <v>1748</v>
      </c>
      <c r="E542" s="86" t="s">
        <v>1745</v>
      </c>
      <c r="F542" s="86" t="s">
        <v>2</v>
      </c>
      <c r="G542" s="86" t="s">
        <v>2</v>
      </c>
      <c r="H542" s="93" t="s">
        <v>1738</v>
      </c>
      <c r="I542" s="86"/>
    </row>
    <row r="543" spans="1:9" ht="11.25">
      <c r="A543" s="95" t="s">
        <v>1743</v>
      </c>
      <c r="B543" s="86" t="s">
        <v>1084</v>
      </c>
      <c r="C543" s="86" t="s">
        <v>77</v>
      </c>
      <c r="D543" s="86" t="s">
        <v>1748</v>
      </c>
      <c r="E543" s="86" t="s">
        <v>2</v>
      </c>
      <c r="F543" s="86" t="s">
        <v>2</v>
      </c>
      <c r="G543" s="86" t="s">
        <v>2</v>
      </c>
      <c r="H543" s="93" t="s">
        <v>1738</v>
      </c>
      <c r="I543" s="86"/>
    </row>
    <row r="544" spans="1:9" ht="11.25">
      <c r="A544" s="95" t="s">
        <v>1744</v>
      </c>
      <c r="B544" s="86" t="s">
        <v>1085</v>
      </c>
      <c r="C544" s="86" t="s">
        <v>1086</v>
      </c>
      <c r="D544" s="86" t="s">
        <v>1748</v>
      </c>
      <c r="E544" s="86" t="s">
        <v>1745</v>
      </c>
      <c r="F544" s="86" t="s">
        <v>2</v>
      </c>
      <c r="G544" s="86" t="s">
        <v>2</v>
      </c>
      <c r="H544" s="93" t="s">
        <v>1738</v>
      </c>
      <c r="I544" s="86"/>
    </row>
    <row r="545" spans="1:9" ht="11.25">
      <c r="A545" s="95" t="s">
        <v>1744</v>
      </c>
      <c r="B545" s="86" t="s">
        <v>1087</v>
      </c>
      <c r="C545" s="86" t="s">
        <v>1088</v>
      </c>
      <c r="D545" s="86" t="s">
        <v>1748</v>
      </c>
      <c r="E545" s="86" t="s">
        <v>1745</v>
      </c>
      <c r="F545" s="86" t="s">
        <v>2</v>
      </c>
      <c r="G545" s="86" t="s">
        <v>2</v>
      </c>
      <c r="H545" s="93" t="s">
        <v>1738</v>
      </c>
      <c r="I545" s="86"/>
    </row>
    <row r="546" spans="1:9" ht="11.25">
      <c r="A546" s="95" t="s">
        <v>1744</v>
      </c>
      <c r="B546" s="86" t="s">
        <v>1089</v>
      </c>
      <c r="C546" s="86" t="s">
        <v>1090</v>
      </c>
      <c r="D546" s="86" t="s">
        <v>1748</v>
      </c>
      <c r="E546" s="86" t="s">
        <v>1745</v>
      </c>
      <c r="F546" s="86" t="s">
        <v>2</v>
      </c>
      <c r="G546" s="86" t="s">
        <v>2</v>
      </c>
      <c r="H546" s="93" t="s">
        <v>1738</v>
      </c>
      <c r="I546" s="86"/>
    </row>
    <row r="547" spans="1:9" ht="11.25">
      <c r="A547" s="95" t="s">
        <v>1744</v>
      </c>
      <c r="B547" s="86" t="s">
        <v>1091</v>
      </c>
      <c r="C547" s="86" t="s">
        <v>1092</v>
      </c>
      <c r="D547" s="86" t="s">
        <v>1748</v>
      </c>
      <c r="E547" s="86" t="s">
        <v>1745</v>
      </c>
      <c r="F547" s="86" t="s">
        <v>2</v>
      </c>
      <c r="G547" s="86" t="s">
        <v>2</v>
      </c>
      <c r="H547" s="93" t="s">
        <v>1738</v>
      </c>
      <c r="I547" s="86"/>
    </row>
    <row r="548" spans="1:9" ht="11.25">
      <c r="A548" s="95" t="s">
        <v>1744</v>
      </c>
      <c r="B548" s="86" t="s">
        <v>1093</v>
      </c>
      <c r="C548" s="86" t="s">
        <v>676</v>
      </c>
      <c r="D548" s="86" t="s">
        <v>1748</v>
      </c>
      <c r="E548" s="86" t="s">
        <v>1745</v>
      </c>
      <c r="F548" s="86" t="s">
        <v>2</v>
      </c>
      <c r="G548" s="86" t="s">
        <v>2</v>
      </c>
      <c r="H548" s="93" t="s">
        <v>1738</v>
      </c>
      <c r="I548" s="86"/>
    </row>
    <row r="549" spans="1:9" ht="11.25">
      <c r="A549" s="95" t="s">
        <v>1743</v>
      </c>
      <c r="B549" s="86" t="s">
        <v>1094</v>
      </c>
      <c r="C549" s="86" t="s">
        <v>1095</v>
      </c>
      <c r="D549" s="86" t="s">
        <v>1748</v>
      </c>
      <c r="E549" s="86" t="s">
        <v>2</v>
      </c>
      <c r="F549" s="86" t="s">
        <v>2</v>
      </c>
      <c r="G549" s="86" t="s">
        <v>2</v>
      </c>
      <c r="H549" s="93" t="s">
        <v>1738</v>
      </c>
      <c r="I549" s="86"/>
    </row>
    <row r="550" spans="1:9" ht="11.25">
      <c r="A550" s="95" t="s">
        <v>1744</v>
      </c>
      <c r="B550" s="86" t="s">
        <v>1096</v>
      </c>
      <c r="C550" s="86" t="s">
        <v>1097</v>
      </c>
      <c r="D550" s="86" t="s">
        <v>1748</v>
      </c>
      <c r="E550" s="86" t="s">
        <v>1745</v>
      </c>
      <c r="F550" s="86" t="s">
        <v>2</v>
      </c>
      <c r="G550" s="86" t="s">
        <v>2</v>
      </c>
      <c r="H550" s="93" t="s">
        <v>1738</v>
      </c>
      <c r="I550" s="86"/>
    </row>
    <row r="551" spans="1:9" ht="11.25">
      <c r="A551" s="95" t="s">
        <v>1743</v>
      </c>
      <c r="B551" s="86" t="s">
        <v>1098</v>
      </c>
      <c r="C551" s="86" t="s">
        <v>529</v>
      </c>
      <c r="D551" s="86" t="s">
        <v>1748</v>
      </c>
      <c r="E551" s="86" t="s">
        <v>2</v>
      </c>
      <c r="F551" s="86" t="s">
        <v>2</v>
      </c>
      <c r="G551" s="86" t="s">
        <v>2</v>
      </c>
      <c r="H551" s="93" t="s">
        <v>1738</v>
      </c>
      <c r="I551" s="86"/>
    </row>
    <row r="552" spans="1:9" ht="11.25">
      <c r="A552" s="95" t="s">
        <v>1744</v>
      </c>
      <c r="B552" s="86" t="s">
        <v>1099</v>
      </c>
      <c r="C552" s="86" t="s">
        <v>1100</v>
      </c>
      <c r="D552" s="86" t="s">
        <v>1748</v>
      </c>
      <c r="E552" s="86" t="s">
        <v>1745</v>
      </c>
      <c r="F552" s="86" t="s">
        <v>2</v>
      </c>
      <c r="G552" s="86" t="s">
        <v>2</v>
      </c>
      <c r="H552" s="93" t="s">
        <v>1738</v>
      </c>
      <c r="I552" s="86"/>
    </row>
    <row r="553" spans="1:9" ht="11.25">
      <c r="A553" s="95" t="s">
        <v>1744</v>
      </c>
      <c r="B553" s="86" t="s">
        <v>1101</v>
      </c>
      <c r="C553" s="86" t="s">
        <v>1102</v>
      </c>
      <c r="D553" s="86" t="s">
        <v>1748</v>
      </c>
      <c r="E553" s="86" t="s">
        <v>1745</v>
      </c>
      <c r="F553" s="86" t="s">
        <v>2</v>
      </c>
      <c r="G553" s="86" t="s">
        <v>2</v>
      </c>
      <c r="H553" s="93" t="s">
        <v>1738</v>
      </c>
      <c r="I553" s="86"/>
    </row>
    <row r="554" spans="1:9" ht="11.25">
      <c r="A554" s="95" t="s">
        <v>1744</v>
      </c>
      <c r="B554" s="86" t="s">
        <v>1103</v>
      </c>
      <c r="C554" s="86" t="s">
        <v>1104</v>
      </c>
      <c r="D554" s="86" t="s">
        <v>1748</v>
      </c>
      <c r="E554" s="86" t="s">
        <v>1745</v>
      </c>
      <c r="F554" s="86" t="s">
        <v>2</v>
      </c>
      <c r="G554" s="86" t="s">
        <v>2</v>
      </c>
      <c r="H554" s="93" t="s">
        <v>1738</v>
      </c>
      <c r="I554" s="86"/>
    </row>
    <row r="555" spans="1:9" ht="11.25">
      <c r="A555" s="95" t="s">
        <v>1743</v>
      </c>
      <c r="B555" s="86" t="s">
        <v>1105</v>
      </c>
      <c r="C555" s="86" t="s">
        <v>387</v>
      </c>
      <c r="D555" s="86" t="s">
        <v>1748</v>
      </c>
      <c r="E555" s="86" t="s">
        <v>2</v>
      </c>
      <c r="F555" s="86" t="s">
        <v>2</v>
      </c>
      <c r="G555" s="86" t="s">
        <v>2</v>
      </c>
      <c r="H555" s="93" t="s">
        <v>1738</v>
      </c>
      <c r="I555" s="86"/>
    </row>
    <row r="556" spans="1:9" ht="11.25">
      <c r="A556" s="95" t="s">
        <v>1744</v>
      </c>
      <c r="B556" s="86" t="s">
        <v>1106</v>
      </c>
      <c r="C556" s="86" t="s">
        <v>1107</v>
      </c>
      <c r="D556" s="86" t="s">
        <v>1748</v>
      </c>
      <c r="E556" s="86" t="s">
        <v>1745</v>
      </c>
      <c r="F556" s="86" t="s">
        <v>2</v>
      </c>
      <c r="G556" s="86" t="s">
        <v>2</v>
      </c>
      <c r="H556" s="93" t="s">
        <v>1738</v>
      </c>
      <c r="I556" s="86"/>
    </row>
    <row r="557" spans="1:9" ht="11.25">
      <c r="A557" s="95" t="s">
        <v>1741</v>
      </c>
      <c r="B557" s="86" t="s">
        <v>1108</v>
      </c>
      <c r="C557" s="86" t="s">
        <v>1109</v>
      </c>
      <c r="D557" s="86" t="s">
        <v>1748</v>
      </c>
      <c r="E557" s="86" t="s">
        <v>2</v>
      </c>
      <c r="F557" s="86" t="s">
        <v>2</v>
      </c>
      <c r="G557" s="86" t="s">
        <v>1742</v>
      </c>
      <c r="H557" s="93" t="s">
        <v>1738</v>
      </c>
      <c r="I557" s="86"/>
    </row>
    <row r="558" spans="1:9" ht="11.25">
      <c r="A558" s="95" t="s">
        <v>1743</v>
      </c>
      <c r="B558" s="86" t="s">
        <v>1110</v>
      </c>
      <c r="C558" s="86" t="s">
        <v>18</v>
      </c>
      <c r="D558" s="86" t="s">
        <v>1748</v>
      </c>
      <c r="E558" s="86" t="s">
        <v>1745</v>
      </c>
      <c r="F558" s="86" t="s">
        <v>2</v>
      </c>
      <c r="G558" s="86" t="s">
        <v>2</v>
      </c>
      <c r="H558" s="93" t="s">
        <v>1738</v>
      </c>
      <c r="I558" s="86"/>
    </row>
    <row r="559" spans="1:9" ht="11.25">
      <c r="A559" s="95" t="s">
        <v>1743</v>
      </c>
      <c r="B559" s="86" t="s">
        <v>1111</v>
      </c>
      <c r="C559" s="86" t="s">
        <v>1112</v>
      </c>
      <c r="D559" s="86" t="s">
        <v>1748</v>
      </c>
      <c r="E559" s="86" t="s">
        <v>1745</v>
      </c>
      <c r="F559" s="86" t="s">
        <v>2</v>
      </c>
      <c r="G559" s="86" t="s">
        <v>2</v>
      </c>
      <c r="H559" s="93" t="s">
        <v>1738</v>
      </c>
      <c r="I559" s="86"/>
    </row>
    <row r="560" spans="1:9" ht="11.25">
      <c r="A560" s="95" t="s">
        <v>1743</v>
      </c>
      <c r="B560" s="86" t="s">
        <v>1113</v>
      </c>
      <c r="C560" s="86" t="s">
        <v>1114</v>
      </c>
      <c r="D560" s="86" t="s">
        <v>1748</v>
      </c>
      <c r="E560" s="86" t="s">
        <v>1745</v>
      </c>
      <c r="F560" s="86" t="s">
        <v>2</v>
      </c>
      <c r="G560" s="86" t="s">
        <v>2</v>
      </c>
      <c r="H560" s="93" t="s">
        <v>1738</v>
      </c>
      <c r="I560" s="86"/>
    </row>
    <row r="561" spans="1:9" ht="11.25">
      <c r="A561" s="95" t="s">
        <v>1743</v>
      </c>
      <c r="B561" s="86" t="s">
        <v>1115</v>
      </c>
      <c r="C561" s="86" t="s">
        <v>184</v>
      </c>
      <c r="D561" s="86" t="s">
        <v>1748</v>
      </c>
      <c r="E561" s="86" t="s">
        <v>1745</v>
      </c>
      <c r="F561" s="86" t="s">
        <v>2</v>
      </c>
      <c r="G561" s="86" t="s">
        <v>2</v>
      </c>
      <c r="H561" s="93" t="s">
        <v>1738</v>
      </c>
      <c r="I561" s="86"/>
    </row>
    <row r="562" spans="1:9" ht="11.25">
      <c r="A562" s="95" t="s">
        <v>1743</v>
      </c>
      <c r="B562" s="86" t="s">
        <v>1116</v>
      </c>
      <c r="C562" s="86" t="s">
        <v>1117</v>
      </c>
      <c r="D562" s="86" t="s">
        <v>1748</v>
      </c>
      <c r="E562" s="86" t="s">
        <v>1745</v>
      </c>
      <c r="F562" s="86" t="s">
        <v>2</v>
      </c>
      <c r="G562" s="86" t="s">
        <v>2</v>
      </c>
      <c r="H562" s="93" t="s">
        <v>1738</v>
      </c>
      <c r="I562" s="86"/>
    </row>
    <row r="563" spans="1:9" ht="11.25">
      <c r="A563" s="95" t="s">
        <v>1743</v>
      </c>
      <c r="B563" s="86" t="s">
        <v>1118</v>
      </c>
      <c r="C563" s="86" t="s">
        <v>3</v>
      </c>
      <c r="D563" s="86" t="s">
        <v>1748</v>
      </c>
      <c r="E563" s="86" t="s">
        <v>2</v>
      </c>
      <c r="F563" s="86" t="s">
        <v>2</v>
      </c>
      <c r="G563" s="86" t="s">
        <v>2</v>
      </c>
      <c r="H563" s="93" t="s">
        <v>1738</v>
      </c>
      <c r="I563" s="86"/>
    </row>
    <row r="564" spans="1:9" ht="11.25">
      <c r="A564" s="95" t="s">
        <v>1744</v>
      </c>
      <c r="B564" s="86" t="s">
        <v>1119</v>
      </c>
      <c r="C564" s="86" t="s">
        <v>1120</v>
      </c>
      <c r="D564" s="86" t="s">
        <v>1748</v>
      </c>
      <c r="E564" s="86" t="s">
        <v>1745</v>
      </c>
      <c r="F564" s="86" t="s">
        <v>2</v>
      </c>
      <c r="G564" s="86" t="s">
        <v>2</v>
      </c>
      <c r="H564" s="93" t="s">
        <v>1738</v>
      </c>
      <c r="I564" s="86"/>
    </row>
    <row r="565" spans="1:9" ht="11.25">
      <c r="A565" s="95" t="s">
        <v>1744</v>
      </c>
      <c r="B565" s="86" t="s">
        <v>1121</v>
      </c>
      <c r="C565" s="86" t="s">
        <v>1122</v>
      </c>
      <c r="D565" s="86" t="s">
        <v>1748</v>
      </c>
      <c r="E565" s="86" t="s">
        <v>1745</v>
      </c>
      <c r="F565" s="86" t="s">
        <v>2</v>
      </c>
      <c r="G565" s="86" t="s">
        <v>2</v>
      </c>
      <c r="H565" s="93" t="s">
        <v>1738</v>
      </c>
      <c r="I565" s="86"/>
    </row>
    <row r="566" spans="1:9" ht="11.25">
      <c r="A566" s="95" t="s">
        <v>1743</v>
      </c>
      <c r="B566" s="86" t="s">
        <v>1123</v>
      </c>
      <c r="C566" s="86" t="s">
        <v>1124</v>
      </c>
      <c r="D566" s="86" t="s">
        <v>1748</v>
      </c>
      <c r="E566" s="86" t="s">
        <v>1745</v>
      </c>
      <c r="F566" s="86" t="s">
        <v>2</v>
      </c>
      <c r="G566" s="86" t="s">
        <v>2</v>
      </c>
      <c r="H566" s="93" t="s">
        <v>1738</v>
      </c>
      <c r="I566" s="86"/>
    </row>
    <row r="567" spans="1:9" ht="11.25">
      <c r="A567" s="95" t="s">
        <v>1743</v>
      </c>
      <c r="B567" s="86" t="s">
        <v>1125</v>
      </c>
      <c r="C567" s="86" t="s">
        <v>1126</v>
      </c>
      <c r="D567" s="86" t="s">
        <v>1748</v>
      </c>
      <c r="E567" s="86" t="s">
        <v>1745</v>
      </c>
      <c r="F567" s="86" t="s">
        <v>2</v>
      </c>
      <c r="G567" s="86" t="s">
        <v>2</v>
      </c>
      <c r="H567" s="93" t="s">
        <v>1738</v>
      </c>
      <c r="I567" s="86"/>
    </row>
    <row r="568" spans="1:9" ht="11.25">
      <c r="A568" s="95" t="s">
        <v>1743</v>
      </c>
      <c r="B568" s="86" t="s">
        <v>1127</v>
      </c>
      <c r="C568" s="86" t="s">
        <v>1128</v>
      </c>
      <c r="D568" s="86" t="s">
        <v>1748</v>
      </c>
      <c r="E568" s="86" t="s">
        <v>1745</v>
      </c>
      <c r="F568" s="86" t="s">
        <v>2</v>
      </c>
      <c r="G568" s="86" t="s">
        <v>2</v>
      </c>
      <c r="H568" s="93" t="s">
        <v>1738</v>
      </c>
      <c r="I568" s="86"/>
    </row>
    <row r="569" spans="1:9" ht="11.25">
      <c r="A569" s="95" t="s">
        <v>1743</v>
      </c>
      <c r="B569" s="86" t="s">
        <v>1129</v>
      </c>
      <c r="C569" s="86" t="s">
        <v>40</v>
      </c>
      <c r="D569" s="86" t="s">
        <v>1748</v>
      </c>
      <c r="E569" s="86" t="s">
        <v>2</v>
      </c>
      <c r="F569" s="86" t="s">
        <v>2</v>
      </c>
      <c r="G569" s="86" t="s">
        <v>2</v>
      </c>
      <c r="H569" s="93" t="s">
        <v>1738</v>
      </c>
      <c r="I569" s="86"/>
    </row>
    <row r="570" spans="1:9" ht="11.25">
      <c r="A570" s="95" t="s">
        <v>1744</v>
      </c>
      <c r="B570" s="86" t="s">
        <v>1130</v>
      </c>
      <c r="C570" s="86" t="s">
        <v>1131</v>
      </c>
      <c r="D570" s="86" t="s">
        <v>1748</v>
      </c>
      <c r="E570" s="86" t="s">
        <v>1745</v>
      </c>
      <c r="F570" s="86" t="s">
        <v>2</v>
      </c>
      <c r="G570" s="86" t="s">
        <v>2</v>
      </c>
      <c r="H570" s="93" t="s">
        <v>1738</v>
      </c>
      <c r="I570" s="86"/>
    </row>
    <row r="571" spans="1:9" ht="11.25">
      <c r="A571" s="95" t="s">
        <v>1743</v>
      </c>
      <c r="B571" s="86" t="s">
        <v>1132</v>
      </c>
      <c r="C571" s="86" t="s">
        <v>1133</v>
      </c>
      <c r="D571" s="86" t="s">
        <v>1748</v>
      </c>
      <c r="E571" s="86" t="s">
        <v>1745</v>
      </c>
      <c r="F571" s="86" t="s">
        <v>2</v>
      </c>
      <c r="G571" s="86" t="s">
        <v>2</v>
      </c>
      <c r="H571" s="93" t="s">
        <v>1738</v>
      </c>
      <c r="I571" s="86"/>
    </row>
    <row r="572" spans="1:9" ht="11.25">
      <c r="A572" s="95" t="s">
        <v>1743</v>
      </c>
      <c r="B572" s="86" t="s">
        <v>1134</v>
      </c>
      <c r="C572" s="86" t="s">
        <v>1135</v>
      </c>
      <c r="D572" s="86" t="s">
        <v>1748</v>
      </c>
      <c r="E572" s="86" t="s">
        <v>1745</v>
      </c>
      <c r="F572" s="86" t="s">
        <v>2</v>
      </c>
      <c r="G572" s="86" t="s">
        <v>2</v>
      </c>
      <c r="H572" s="93" t="s">
        <v>1738</v>
      </c>
      <c r="I572" s="86"/>
    </row>
    <row r="573" spans="1:9" ht="11.25">
      <c r="A573" s="95" t="s">
        <v>1743</v>
      </c>
      <c r="B573" s="86" t="s">
        <v>1136</v>
      </c>
      <c r="C573" s="86" t="s">
        <v>1135</v>
      </c>
      <c r="D573" s="86" t="s">
        <v>1748</v>
      </c>
      <c r="E573" s="86" t="s">
        <v>1745</v>
      </c>
      <c r="F573" s="86" t="s">
        <v>2</v>
      </c>
      <c r="G573" s="86" t="s">
        <v>2</v>
      </c>
      <c r="H573" s="93" t="s">
        <v>1738</v>
      </c>
      <c r="I573" s="86"/>
    </row>
    <row r="574" spans="1:9" ht="11.25">
      <c r="A574" s="95" t="s">
        <v>1743</v>
      </c>
      <c r="B574" s="86" t="s">
        <v>1137</v>
      </c>
      <c r="C574" s="86" t="s">
        <v>227</v>
      </c>
      <c r="D574" s="86" t="s">
        <v>1748</v>
      </c>
      <c r="E574" s="86" t="s">
        <v>2</v>
      </c>
      <c r="F574" s="86" t="s">
        <v>2</v>
      </c>
      <c r="G574" s="86" t="s">
        <v>2</v>
      </c>
      <c r="H574" s="93" t="s">
        <v>1738</v>
      </c>
      <c r="I574" s="86"/>
    </row>
    <row r="575" spans="1:9" ht="11.25">
      <c r="A575" s="95" t="s">
        <v>1744</v>
      </c>
      <c r="B575" s="86" t="s">
        <v>1138</v>
      </c>
      <c r="C575" s="86" t="s">
        <v>1139</v>
      </c>
      <c r="D575" s="86" t="s">
        <v>1748</v>
      </c>
      <c r="E575" s="86" t="s">
        <v>1745</v>
      </c>
      <c r="F575" s="86" t="s">
        <v>2</v>
      </c>
      <c r="G575" s="86" t="s">
        <v>2</v>
      </c>
      <c r="H575" s="93" t="s">
        <v>1738</v>
      </c>
      <c r="I575" s="86"/>
    </row>
    <row r="576" spans="1:9" ht="11.25">
      <c r="A576" s="95" t="s">
        <v>1743</v>
      </c>
      <c r="B576" s="86" t="s">
        <v>1140</v>
      </c>
      <c r="C576" s="86" t="s">
        <v>1141</v>
      </c>
      <c r="D576" s="86" t="s">
        <v>1748</v>
      </c>
      <c r="E576" s="86" t="s">
        <v>1745</v>
      </c>
      <c r="F576" s="86" t="s">
        <v>2</v>
      </c>
      <c r="G576" s="86" t="s">
        <v>2</v>
      </c>
      <c r="H576" s="93" t="s">
        <v>1738</v>
      </c>
      <c r="I576" s="86"/>
    </row>
    <row r="577" spans="1:9" ht="11.25">
      <c r="A577" s="95" t="s">
        <v>1743</v>
      </c>
      <c r="B577" s="86" t="s">
        <v>1142</v>
      </c>
      <c r="C577" s="86" t="s">
        <v>1143</v>
      </c>
      <c r="D577" s="86" t="s">
        <v>1748</v>
      </c>
      <c r="E577" s="86" t="s">
        <v>1745</v>
      </c>
      <c r="F577" s="86" t="s">
        <v>2</v>
      </c>
      <c r="G577" s="86" t="s">
        <v>2</v>
      </c>
      <c r="H577" s="93" t="s">
        <v>1738</v>
      </c>
      <c r="I577" s="86"/>
    </row>
    <row r="578" spans="1:9" ht="11.25">
      <c r="A578" s="95" t="s">
        <v>1743</v>
      </c>
      <c r="B578" s="86" t="s">
        <v>1144</v>
      </c>
      <c r="C578" s="86" t="s">
        <v>237</v>
      </c>
      <c r="D578" s="86" t="s">
        <v>1748</v>
      </c>
      <c r="E578" s="86" t="s">
        <v>2</v>
      </c>
      <c r="F578" s="86" t="s">
        <v>2</v>
      </c>
      <c r="G578" s="86" t="s">
        <v>2</v>
      </c>
      <c r="H578" s="93" t="s">
        <v>1738</v>
      </c>
      <c r="I578" s="86"/>
    </row>
    <row r="579" spans="1:9" ht="11.25">
      <c r="A579" s="95" t="s">
        <v>1744</v>
      </c>
      <c r="B579" s="86" t="s">
        <v>1145</v>
      </c>
      <c r="C579" s="86" t="s">
        <v>117</v>
      </c>
      <c r="D579" s="86" t="s">
        <v>1748</v>
      </c>
      <c r="E579" s="86" t="s">
        <v>1745</v>
      </c>
      <c r="F579" s="86" t="s">
        <v>2</v>
      </c>
      <c r="G579" s="86" t="s">
        <v>2</v>
      </c>
      <c r="H579" s="93" t="s">
        <v>1738</v>
      </c>
      <c r="I579" s="86"/>
    </row>
    <row r="580" spans="1:9" ht="11.25">
      <c r="A580" s="95" t="s">
        <v>1743</v>
      </c>
      <c r="B580" s="86" t="s">
        <v>1146</v>
      </c>
      <c r="C580" s="86" t="s">
        <v>1147</v>
      </c>
      <c r="D580" s="86" t="s">
        <v>1748</v>
      </c>
      <c r="E580" s="86" t="s">
        <v>1745</v>
      </c>
      <c r="F580" s="86" t="s">
        <v>2</v>
      </c>
      <c r="G580" s="86" t="s">
        <v>2</v>
      </c>
      <c r="H580" s="93" t="s">
        <v>1738</v>
      </c>
      <c r="I580" s="86"/>
    </row>
    <row r="581" spans="1:9" ht="11.25">
      <c r="A581" s="95" t="s">
        <v>1743</v>
      </c>
      <c r="B581" s="86" t="s">
        <v>1148</v>
      </c>
      <c r="C581" s="86" t="s">
        <v>1149</v>
      </c>
      <c r="D581" s="86" t="s">
        <v>1748</v>
      </c>
      <c r="E581" s="86" t="s">
        <v>1745</v>
      </c>
      <c r="F581" s="86" t="s">
        <v>2</v>
      </c>
      <c r="G581" s="86" t="s">
        <v>2</v>
      </c>
      <c r="H581" s="93" t="s">
        <v>1738</v>
      </c>
      <c r="I581" s="86"/>
    </row>
    <row r="582" spans="1:9" ht="11.25">
      <c r="A582" s="95" t="s">
        <v>1743</v>
      </c>
      <c r="B582" s="86" t="s">
        <v>1150</v>
      </c>
      <c r="C582" s="86" t="s">
        <v>1151</v>
      </c>
      <c r="D582" s="86" t="s">
        <v>1748</v>
      </c>
      <c r="E582" s="86" t="s">
        <v>1745</v>
      </c>
      <c r="F582" s="86" t="s">
        <v>2</v>
      </c>
      <c r="G582" s="86" t="s">
        <v>2</v>
      </c>
      <c r="H582" s="93" t="s">
        <v>1738</v>
      </c>
      <c r="I582" s="86"/>
    </row>
    <row r="583" spans="1:9" ht="11.25">
      <c r="A583" s="95" t="s">
        <v>1743</v>
      </c>
      <c r="B583" s="86" t="s">
        <v>1152</v>
      </c>
      <c r="C583" s="86" t="s">
        <v>268</v>
      </c>
      <c r="D583" s="86" t="s">
        <v>1748</v>
      </c>
      <c r="E583" s="86" t="s">
        <v>1745</v>
      </c>
      <c r="F583" s="86" t="s">
        <v>2</v>
      </c>
      <c r="G583" s="86" t="s">
        <v>2</v>
      </c>
      <c r="H583" s="93" t="s">
        <v>1738</v>
      </c>
      <c r="I583" s="86"/>
    </row>
    <row r="584" spans="1:9" ht="11.25">
      <c r="A584" s="95" t="s">
        <v>1743</v>
      </c>
      <c r="B584" s="86" t="s">
        <v>1153</v>
      </c>
      <c r="C584" s="86" t="s">
        <v>1154</v>
      </c>
      <c r="D584" s="86" t="s">
        <v>1748</v>
      </c>
      <c r="E584" s="86" t="s">
        <v>1745</v>
      </c>
      <c r="F584" s="86" t="s">
        <v>2</v>
      </c>
      <c r="G584" s="86" t="s">
        <v>2</v>
      </c>
      <c r="H584" s="93" t="s">
        <v>1738</v>
      </c>
      <c r="I584" s="86"/>
    </row>
    <row r="585" spans="1:9" ht="11.25">
      <c r="A585" s="95" t="s">
        <v>1743</v>
      </c>
      <c r="B585" s="86" t="s">
        <v>1155</v>
      </c>
      <c r="C585" s="86" t="s">
        <v>1156</v>
      </c>
      <c r="D585" s="86" t="s">
        <v>1748</v>
      </c>
      <c r="E585" s="86" t="s">
        <v>1745</v>
      </c>
      <c r="F585" s="86" t="s">
        <v>2</v>
      </c>
      <c r="G585" s="86" t="s">
        <v>2</v>
      </c>
      <c r="H585" s="93" t="s">
        <v>1738</v>
      </c>
      <c r="I585" s="86"/>
    </row>
    <row r="586" spans="1:9" ht="11.25">
      <c r="A586" s="95" t="s">
        <v>1743</v>
      </c>
      <c r="B586" s="86" t="s">
        <v>1157</v>
      </c>
      <c r="C586" s="86" t="s">
        <v>1158</v>
      </c>
      <c r="D586" s="86" t="s">
        <v>1748</v>
      </c>
      <c r="E586" s="86" t="s">
        <v>1745</v>
      </c>
      <c r="F586" s="86" t="s">
        <v>2</v>
      </c>
      <c r="G586" s="86" t="s">
        <v>2</v>
      </c>
      <c r="H586" s="93" t="s">
        <v>1738</v>
      </c>
      <c r="I586" s="86"/>
    </row>
    <row r="587" spans="1:9" ht="11.25">
      <c r="A587" s="95" t="s">
        <v>1743</v>
      </c>
      <c r="B587" s="86" t="s">
        <v>1159</v>
      </c>
      <c r="C587" s="86" t="s">
        <v>640</v>
      </c>
      <c r="D587" s="86" t="s">
        <v>1748</v>
      </c>
      <c r="E587" s="86" t="s">
        <v>2</v>
      </c>
      <c r="F587" s="86" t="s">
        <v>2</v>
      </c>
      <c r="G587" s="86" t="s">
        <v>2</v>
      </c>
      <c r="H587" s="93" t="s">
        <v>1738</v>
      </c>
      <c r="I587" s="86"/>
    </row>
    <row r="588" spans="1:9" ht="11.25">
      <c r="A588" s="95" t="s">
        <v>1744</v>
      </c>
      <c r="B588" s="86" t="s">
        <v>1160</v>
      </c>
      <c r="C588" s="86" t="s">
        <v>1161</v>
      </c>
      <c r="D588" s="86" t="s">
        <v>1748</v>
      </c>
      <c r="E588" s="86" t="s">
        <v>1745</v>
      </c>
      <c r="F588" s="86" t="s">
        <v>2</v>
      </c>
      <c r="G588" s="86" t="s">
        <v>2</v>
      </c>
      <c r="H588" s="93" t="s">
        <v>1738</v>
      </c>
      <c r="I588" s="86"/>
    </row>
    <row r="589" spans="1:9" ht="11.25">
      <c r="A589" s="95" t="s">
        <v>1743</v>
      </c>
      <c r="B589" s="86" t="s">
        <v>1162</v>
      </c>
      <c r="C589" s="86" t="s">
        <v>292</v>
      </c>
      <c r="D589" s="86" t="s">
        <v>1748</v>
      </c>
      <c r="E589" s="86" t="s">
        <v>2</v>
      </c>
      <c r="F589" s="86" t="s">
        <v>2</v>
      </c>
      <c r="G589" s="86" t="s">
        <v>2</v>
      </c>
      <c r="H589" s="93" t="s">
        <v>1738</v>
      </c>
      <c r="I589" s="86"/>
    </row>
    <row r="590" spans="1:9" ht="11.25">
      <c r="A590" s="95" t="s">
        <v>1744</v>
      </c>
      <c r="B590" s="86" t="s">
        <v>1163</v>
      </c>
      <c r="C590" s="86" t="s">
        <v>1164</v>
      </c>
      <c r="D590" s="86" t="s">
        <v>1748</v>
      </c>
      <c r="E590" s="86" t="s">
        <v>1745</v>
      </c>
      <c r="F590" s="86" t="s">
        <v>2</v>
      </c>
      <c r="G590" s="86" t="s">
        <v>2</v>
      </c>
      <c r="H590" s="93" t="s">
        <v>1738</v>
      </c>
      <c r="I590" s="86"/>
    </row>
    <row r="591" spans="1:9" ht="11.25">
      <c r="A591" s="95" t="s">
        <v>1743</v>
      </c>
      <c r="B591" s="86" t="s">
        <v>1165</v>
      </c>
      <c r="C591" s="86" t="s">
        <v>1166</v>
      </c>
      <c r="D591" s="86" t="s">
        <v>1748</v>
      </c>
      <c r="E591" s="86" t="s">
        <v>1745</v>
      </c>
      <c r="F591" s="86" t="s">
        <v>2</v>
      </c>
      <c r="G591" s="86" t="s">
        <v>2</v>
      </c>
      <c r="H591" s="93" t="s">
        <v>1738</v>
      </c>
      <c r="I591" s="86"/>
    </row>
    <row r="592" spans="1:9" ht="11.25">
      <c r="A592" s="95" t="s">
        <v>1743</v>
      </c>
      <c r="B592" s="86" t="s">
        <v>1167</v>
      </c>
      <c r="C592" s="86" t="s">
        <v>32</v>
      </c>
      <c r="D592" s="86" t="s">
        <v>1748</v>
      </c>
      <c r="E592" s="86" t="s">
        <v>2</v>
      </c>
      <c r="F592" s="86" t="s">
        <v>2</v>
      </c>
      <c r="G592" s="86" t="s">
        <v>2</v>
      </c>
      <c r="H592" s="93" t="s">
        <v>1738</v>
      </c>
      <c r="I592" s="86"/>
    </row>
    <row r="593" spans="1:9" ht="11.25">
      <c r="A593" s="95" t="s">
        <v>1744</v>
      </c>
      <c r="B593" s="86" t="s">
        <v>1168</v>
      </c>
      <c r="C593" s="86" t="s">
        <v>473</v>
      </c>
      <c r="D593" s="86" t="s">
        <v>1748</v>
      </c>
      <c r="E593" s="86" t="s">
        <v>1745</v>
      </c>
      <c r="F593" s="86" t="s">
        <v>2</v>
      </c>
      <c r="G593" s="86" t="s">
        <v>2</v>
      </c>
      <c r="H593" s="93" t="s">
        <v>1738</v>
      </c>
      <c r="I593" s="86"/>
    </row>
    <row r="594" spans="1:9" ht="11.25">
      <c r="A594" s="95" t="s">
        <v>1744</v>
      </c>
      <c r="B594" s="86" t="s">
        <v>1169</v>
      </c>
      <c r="C594" s="86" t="s">
        <v>299</v>
      </c>
      <c r="D594" s="86" t="s">
        <v>1748</v>
      </c>
      <c r="E594" s="86" t="s">
        <v>1745</v>
      </c>
      <c r="F594" s="86" t="s">
        <v>2</v>
      </c>
      <c r="G594" s="86" t="s">
        <v>2</v>
      </c>
      <c r="H594" s="93" t="s">
        <v>1738</v>
      </c>
      <c r="I594" s="86"/>
    </row>
    <row r="595" spans="1:9" ht="11.25">
      <c r="A595" s="95" t="s">
        <v>1744</v>
      </c>
      <c r="B595" s="86" t="s">
        <v>1170</v>
      </c>
      <c r="C595" s="86" t="s">
        <v>301</v>
      </c>
      <c r="D595" s="86" t="s">
        <v>1748</v>
      </c>
      <c r="E595" s="86" t="s">
        <v>1745</v>
      </c>
      <c r="F595" s="86" t="s">
        <v>2</v>
      </c>
      <c r="G595" s="86" t="s">
        <v>2</v>
      </c>
      <c r="H595" s="93" t="s">
        <v>1738</v>
      </c>
      <c r="I595" s="86"/>
    </row>
    <row r="596" spans="1:9" ht="11.25">
      <c r="A596" s="95" t="s">
        <v>1743</v>
      </c>
      <c r="B596" s="86" t="s">
        <v>1171</v>
      </c>
      <c r="C596" s="86" t="s">
        <v>1172</v>
      </c>
      <c r="D596" s="86" t="s">
        <v>1748</v>
      </c>
      <c r="E596" s="86" t="s">
        <v>1745</v>
      </c>
      <c r="F596" s="86" t="s">
        <v>2</v>
      </c>
      <c r="G596" s="86" t="s">
        <v>2</v>
      </c>
      <c r="H596" s="93" t="s">
        <v>1738</v>
      </c>
      <c r="I596" s="86"/>
    </row>
    <row r="597" spans="1:9" ht="11.25">
      <c r="A597" s="95" t="s">
        <v>1743</v>
      </c>
      <c r="B597" s="86" t="s">
        <v>1173</v>
      </c>
      <c r="C597" s="86" t="s">
        <v>1174</v>
      </c>
      <c r="D597" s="86" t="s">
        <v>1748</v>
      </c>
      <c r="E597" s="86" t="s">
        <v>1745</v>
      </c>
      <c r="F597" s="86" t="s">
        <v>2</v>
      </c>
      <c r="G597" s="86" t="s">
        <v>2</v>
      </c>
      <c r="H597" s="93" t="s">
        <v>1738</v>
      </c>
      <c r="I597" s="86"/>
    </row>
    <row r="598" spans="1:9" ht="11.25">
      <c r="A598" s="95" t="s">
        <v>1743</v>
      </c>
      <c r="B598" s="86" t="s">
        <v>1175</v>
      </c>
      <c r="C598" s="86" t="s">
        <v>317</v>
      </c>
      <c r="D598" s="86" t="s">
        <v>1748</v>
      </c>
      <c r="E598" s="86" t="s">
        <v>2</v>
      </c>
      <c r="F598" s="86" t="s">
        <v>2</v>
      </c>
      <c r="G598" s="86" t="s">
        <v>2</v>
      </c>
      <c r="H598" s="93" t="s">
        <v>1738</v>
      </c>
      <c r="I598" s="86"/>
    </row>
    <row r="599" spans="1:9" ht="11.25">
      <c r="A599" s="95" t="s">
        <v>1744</v>
      </c>
      <c r="B599" s="86" t="s">
        <v>1176</v>
      </c>
      <c r="C599" s="86" t="s">
        <v>1177</v>
      </c>
      <c r="D599" s="86" t="s">
        <v>1748</v>
      </c>
      <c r="E599" s="86" t="s">
        <v>1745</v>
      </c>
      <c r="F599" s="86" t="s">
        <v>2</v>
      </c>
      <c r="G599" s="86" t="s">
        <v>2</v>
      </c>
      <c r="H599" s="93" t="s">
        <v>1738</v>
      </c>
      <c r="I599" s="86"/>
    </row>
    <row r="600" spans="1:9" ht="11.25">
      <c r="A600" s="95" t="s">
        <v>1743</v>
      </c>
      <c r="B600" s="86" t="s">
        <v>1178</v>
      </c>
      <c r="C600" s="86" t="s">
        <v>16</v>
      </c>
      <c r="D600" s="86" t="s">
        <v>1748</v>
      </c>
      <c r="E600" s="86" t="s">
        <v>1745</v>
      </c>
      <c r="F600" s="86" t="s">
        <v>2</v>
      </c>
      <c r="G600" s="86" t="s">
        <v>2</v>
      </c>
      <c r="H600" s="93" t="s">
        <v>1738</v>
      </c>
      <c r="I600" s="86"/>
    </row>
    <row r="601" spans="1:9" ht="11.25">
      <c r="A601" s="95" t="s">
        <v>1743</v>
      </c>
      <c r="B601" s="86" t="s">
        <v>1179</v>
      </c>
      <c r="C601" s="86" t="s">
        <v>334</v>
      </c>
      <c r="D601" s="86" t="s">
        <v>1748</v>
      </c>
      <c r="E601" s="86" t="s">
        <v>1745</v>
      </c>
      <c r="F601" s="86" t="s">
        <v>2</v>
      </c>
      <c r="G601" s="86" t="s">
        <v>2</v>
      </c>
      <c r="H601" s="93" t="s">
        <v>1738</v>
      </c>
      <c r="I601" s="86"/>
    </row>
    <row r="602" spans="1:9" ht="11.25">
      <c r="A602" s="95" t="s">
        <v>1743</v>
      </c>
      <c r="B602" s="86" t="s">
        <v>1180</v>
      </c>
      <c r="C602" s="86" t="s">
        <v>1181</v>
      </c>
      <c r="D602" s="86" t="s">
        <v>1748</v>
      </c>
      <c r="E602" s="86" t="s">
        <v>1745</v>
      </c>
      <c r="F602" s="86" t="s">
        <v>2</v>
      </c>
      <c r="G602" s="86" t="s">
        <v>2</v>
      </c>
      <c r="H602" s="93" t="s">
        <v>1738</v>
      </c>
      <c r="I602" s="86"/>
    </row>
    <row r="603" spans="1:9" ht="11.25">
      <c r="A603" s="95" t="s">
        <v>1743</v>
      </c>
      <c r="B603" s="86" t="s">
        <v>1182</v>
      </c>
      <c r="C603" s="86" t="s">
        <v>1183</v>
      </c>
      <c r="D603" s="86" t="s">
        <v>1748</v>
      </c>
      <c r="E603" s="86" t="s">
        <v>1745</v>
      </c>
      <c r="F603" s="86" t="s">
        <v>2</v>
      </c>
      <c r="G603" s="86" t="s">
        <v>2</v>
      </c>
      <c r="H603" s="93" t="s">
        <v>1738</v>
      </c>
      <c r="I603" s="86"/>
    </row>
    <row r="604" spans="1:9" ht="11.25">
      <c r="A604" s="95" t="s">
        <v>1743</v>
      </c>
      <c r="B604" s="86" t="s">
        <v>1184</v>
      </c>
      <c r="C604" s="86" t="s">
        <v>17</v>
      </c>
      <c r="D604" s="86" t="s">
        <v>1748</v>
      </c>
      <c r="E604" s="86" t="s">
        <v>2</v>
      </c>
      <c r="F604" s="86" t="s">
        <v>2</v>
      </c>
      <c r="G604" s="86" t="s">
        <v>2</v>
      </c>
      <c r="H604" s="93" t="s">
        <v>1738</v>
      </c>
      <c r="I604" s="86"/>
    </row>
    <row r="605" spans="1:9" ht="11.25">
      <c r="A605" s="95" t="s">
        <v>1744</v>
      </c>
      <c r="B605" s="86" t="s">
        <v>1185</v>
      </c>
      <c r="C605" s="86" t="s">
        <v>356</v>
      </c>
      <c r="D605" s="86" t="s">
        <v>1748</v>
      </c>
      <c r="E605" s="86" t="s">
        <v>1745</v>
      </c>
      <c r="F605" s="86" t="s">
        <v>2</v>
      </c>
      <c r="G605" s="86" t="s">
        <v>2</v>
      </c>
      <c r="H605" s="93" t="s">
        <v>1738</v>
      </c>
      <c r="I605" s="86"/>
    </row>
    <row r="606" spans="1:9" ht="11.25">
      <c r="A606" s="95" t="s">
        <v>1744</v>
      </c>
      <c r="B606" s="86" t="s">
        <v>1186</v>
      </c>
      <c r="C606" s="86" t="s">
        <v>1187</v>
      </c>
      <c r="D606" s="86" t="s">
        <v>1748</v>
      </c>
      <c r="E606" s="86" t="s">
        <v>1745</v>
      </c>
      <c r="F606" s="86" t="s">
        <v>2</v>
      </c>
      <c r="G606" s="86" t="s">
        <v>2</v>
      </c>
      <c r="H606" s="93" t="s">
        <v>1738</v>
      </c>
      <c r="I606" s="86"/>
    </row>
    <row r="607" spans="1:9" ht="11.25">
      <c r="A607" s="95" t="s">
        <v>1744</v>
      </c>
      <c r="B607" s="86" t="s">
        <v>1188</v>
      </c>
      <c r="C607" s="86" t="s">
        <v>1189</v>
      </c>
      <c r="D607" s="86" t="s">
        <v>1748</v>
      </c>
      <c r="E607" s="86" t="s">
        <v>1745</v>
      </c>
      <c r="F607" s="86" t="s">
        <v>2</v>
      </c>
      <c r="G607" s="86" t="s">
        <v>2</v>
      </c>
      <c r="H607" s="93" t="s">
        <v>1738</v>
      </c>
      <c r="I607" s="86"/>
    </row>
    <row r="608" spans="1:9" ht="11.25">
      <c r="A608" s="95" t="s">
        <v>1743</v>
      </c>
      <c r="B608" s="86" t="s">
        <v>1190</v>
      </c>
      <c r="C608" s="86" t="s">
        <v>1191</v>
      </c>
      <c r="D608" s="86" t="s">
        <v>1748</v>
      </c>
      <c r="E608" s="86" t="s">
        <v>1745</v>
      </c>
      <c r="F608" s="86" t="s">
        <v>2</v>
      </c>
      <c r="G608" s="86" t="s">
        <v>2</v>
      </c>
      <c r="H608" s="93" t="s">
        <v>1738</v>
      </c>
      <c r="I608" s="86"/>
    </row>
    <row r="609" spans="1:9" ht="11.25">
      <c r="A609" s="95" t="s">
        <v>1743</v>
      </c>
      <c r="B609" s="86" t="s">
        <v>1192</v>
      </c>
      <c r="C609" s="86" t="s">
        <v>1193</v>
      </c>
      <c r="D609" s="86" t="s">
        <v>1748</v>
      </c>
      <c r="E609" s="86" t="s">
        <v>1745</v>
      </c>
      <c r="F609" s="86" t="s">
        <v>2</v>
      </c>
      <c r="G609" s="86" t="s">
        <v>2</v>
      </c>
      <c r="H609" s="93" t="s">
        <v>1738</v>
      </c>
      <c r="I609" s="86"/>
    </row>
    <row r="610" spans="1:9" ht="11.25">
      <c r="A610" s="95" t="s">
        <v>1743</v>
      </c>
      <c r="B610" s="86" t="s">
        <v>1194</v>
      </c>
      <c r="C610" s="86" t="s">
        <v>1195</v>
      </c>
      <c r="D610" s="86" t="s">
        <v>1748</v>
      </c>
      <c r="E610" s="86" t="s">
        <v>1745</v>
      </c>
      <c r="F610" s="86" t="s">
        <v>2</v>
      </c>
      <c r="G610" s="86" t="s">
        <v>2</v>
      </c>
      <c r="H610" s="93" t="s">
        <v>1738</v>
      </c>
      <c r="I610" s="86"/>
    </row>
    <row r="611" spans="1:9" ht="11.25">
      <c r="A611" s="95" t="s">
        <v>1743</v>
      </c>
      <c r="B611" s="86" t="s">
        <v>1196</v>
      </c>
      <c r="C611" s="86" t="s">
        <v>380</v>
      </c>
      <c r="D611" s="86" t="s">
        <v>1748</v>
      </c>
      <c r="E611" s="86" t="s">
        <v>2</v>
      </c>
      <c r="F611" s="86" t="s">
        <v>2</v>
      </c>
      <c r="G611" s="86" t="s">
        <v>2</v>
      </c>
      <c r="H611" s="93" t="s">
        <v>1738</v>
      </c>
      <c r="I611" s="86"/>
    </row>
    <row r="612" spans="1:9" ht="11.25">
      <c r="A612" s="95" t="s">
        <v>1744</v>
      </c>
      <c r="B612" s="86" t="s">
        <v>1197</v>
      </c>
      <c r="C612" s="86" t="s">
        <v>1198</v>
      </c>
      <c r="D612" s="86" t="s">
        <v>1748</v>
      </c>
      <c r="E612" s="86" t="s">
        <v>1745</v>
      </c>
      <c r="F612" s="86" t="s">
        <v>2</v>
      </c>
      <c r="G612" s="86" t="s">
        <v>2</v>
      </c>
      <c r="H612" s="93" t="s">
        <v>1738</v>
      </c>
      <c r="I612" s="86"/>
    </row>
    <row r="613" spans="1:9" ht="11.25">
      <c r="A613" s="95" t="s">
        <v>1741</v>
      </c>
      <c r="B613" s="86" t="s">
        <v>1199</v>
      </c>
      <c r="C613" s="86" t="s">
        <v>1200</v>
      </c>
      <c r="D613" s="86" t="s">
        <v>1748</v>
      </c>
      <c r="E613" s="86" t="s">
        <v>2</v>
      </c>
      <c r="F613" s="86" t="s">
        <v>2</v>
      </c>
      <c r="G613" s="86" t="s">
        <v>1742</v>
      </c>
      <c r="H613" s="93" t="s">
        <v>1738</v>
      </c>
      <c r="I613" s="86"/>
    </row>
    <row r="614" spans="1:9" ht="11.25">
      <c r="A614" s="95" t="s">
        <v>1743</v>
      </c>
      <c r="B614" s="86" t="s">
        <v>1201</v>
      </c>
      <c r="C614" s="86" t="s">
        <v>1202</v>
      </c>
      <c r="D614" s="86" t="s">
        <v>1748</v>
      </c>
      <c r="E614" s="86" t="s">
        <v>1745</v>
      </c>
      <c r="F614" s="86" t="s">
        <v>2</v>
      </c>
      <c r="G614" s="86" t="s">
        <v>2</v>
      </c>
      <c r="H614" s="93" t="s">
        <v>1738</v>
      </c>
      <c r="I614" s="86"/>
    </row>
    <row r="615" spans="1:9" ht="11.25">
      <c r="A615" s="95" t="s">
        <v>1743</v>
      </c>
      <c r="B615" s="86" t="s">
        <v>1203</v>
      </c>
      <c r="C615" s="86" t="s">
        <v>1204</v>
      </c>
      <c r="D615" s="86" t="s">
        <v>1748</v>
      </c>
      <c r="E615" s="86" t="s">
        <v>1745</v>
      </c>
      <c r="F615" s="86" t="s">
        <v>2</v>
      </c>
      <c r="G615" s="86" t="s">
        <v>2</v>
      </c>
      <c r="H615" s="93" t="s">
        <v>1738</v>
      </c>
      <c r="I615" s="86"/>
    </row>
    <row r="616" spans="1:9" ht="11.25">
      <c r="A616" s="95" t="s">
        <v>1743</v>
      </c>
      <c r="B616" s="86" t="s">
        <v>1205</v>
      </c>
      <c r="C616" s="86" t="s">
        <v>1206</v>
      </c>
      <c r="D616" s="86" t="s">
        <v>1748</v>
      </c>
      <c r="E616" s="86" t="s">
        <v>1745</v>
      </c>
      <c r="F616" s="86" t="s">
        <v>2</v>
      </c>
      <c r="G616" s="86" t="s">
        <v>2</v>
      </c>
      <c r="H616" s="93" t="s">
        <v>1738</v>
      </c>
      <c r="I616" s="86"/>
    </row>
    <row r="617" spans="1:9" ht="11.25">
      <c r="A617" s="95" t="s">
        <v>1743</v>
      </c>
      <c r="B617" s="86" t="s">
        <v>1207</v>
      </c>
      <c r="C617" s="86" t="s">
        <v>1208</v>
      </c>
      <c r="D617" s="86" t="s">
        <v>1748</v>
      </c>
      <c r="E617" s="86" t="s">
        <v>1745</v>
      </c>
      <c r="F617" s="86" t="s">
        <v>2</v>
      </c>
      <c r="G617" s="86" t="s">
        <v>2</v>
      </c>
      <c r="H617" s="93" t="s">
        <v>1738</v>
      </c>
      <c r="I617" s="86"/>
    </row>
    <row r="618" spans="1:9" ht="11.25">
      <c r="A618" s="95" t="s">
        <v>1743</v>
      </c>
      <c r="B618" s="86" t="s">
        <v>1209</v>
      </c>
      <c r="C618" s="86" t="s">
        <v>1210</v>
      </c>
      <c r="D618" s="86" t="s">
        <v>1748</v>
      </c>
      <c r="E618" s="86" t="s">
        <v>1745</v>
      </c>
      <c r="F618" s="86" t="s">
        <v>2</v>
      </c>
      <c r="G618" s="86" t="s">
        <v>2</v>
      </c>
      <c r="H618" s="93" t="s">
        <v>1738</v>
      </c>
      <c r="I618" s="86"/>
    </row>
    <row r="619" spans="1:9" ht="11.25">
      <c r="A619" s="95" t="s">
        <v>1743</v>
      </c>
      <c r="B619" s="86" t="s">
        <v>1211</v>
      </c>
      <c r="C619" s="86" t="s">
        <v>1212</v>
      </c>
      <c r="D619" s="86" t="s">
        <v>1748</v>
      </c>
      <c r="E619" s="86" t="s">
        <v>1745</v>
      </c>
      <c r="F619" s="86" t="s">
        <v>2</v>
      </c>
      <c r="G619" s="86" t="s">
        <v>2</v>
      </c>
      <c r="H619" s="93" t="s">
        <v>1738</v>
      </c>
      <c r="I619" s="86"/>
    </row>
    <row r="620" spans="1:9" ht="11.25">
      <c r="A620" s="95" t="s">
        <v>1741</v>
      </c>
      <c r="B620" s="86" t="s">
        <v>1213</v>
      </c>
      <c r="C620" s="86" t="s">
        <v>1214</v>
      </c>
      <c r="D620" s="86" t="s">
        <v>1748</v>
      </c>
      <c r="E620" s="86" t="s">
        <v>2</v>
      </c>
      <c r="F620" s="86" t="s">
        <v>2</v>
      </c>
      <c r="G620" s="86" t="s">
        <v>1742</v>
      </c>
      <c r="H620" s="93" t="s">
        <v>1738</v>
      </c>
      <c r="I620" s="86"/>
    </row>
    <row r="621" spans="1:9" ht="11.25">
      <c r="A621" s="95" t="s">
        <v>1743</v>
      </c>
      <c r="B621" s="86" t="s">
        <v>1215</v>
      </c>
      <c r="C621" s="86" t="s">
        <v>1216</v>
      </c>
      <c r="D621" s="86" t="s">
        <v>1748</v>
      </c>
      <c r="E621" s="86" t="s">
        <v>1745</v>
      </c>
      <c r="F621" s="86" t="s">
        <v>2</v>
      </c>
      <c r="G621" s="86" t="s">
        <v>2</v>
      </c>
      <c r="H621" s="93" t="s">
        <v>1738</v>
      </c>
      <c r="I621" s="86"/>
    </row>
    <row r="622" spans="1:9" ht="11.25">
      <c r="A622" s="95" t="s">
        <v>1741</v>
      </c>
      <c r="B622" s="86" t="s">
        <v>1217</v>
      </c>
      <c r="C622" s="86" t="s">
        <v>1218</v>
      </c>
      <c r="D622" s="86" t="s">
        <v>1748</v>
      </c>
      <c r="E622" s="86" t="s">
        <v>2</v>
      </c>
      <c r="F622" s="86" t="s">
        <v>2</v>
      </c>
      <c r="G622" s="86" t="s">
        <v>1742</v>
      </c>
      <c r="H622" s="93" t="s">
        <v>1738</v>
      </c>
      <c r="I622" s="86"/>
    </row>
    <row r="623" spans="1:9" ht="11.25">
      <c r="A623" s="95" t="s">
        <v>1743</v>
      </c>
      <c r="B623" s="86" t="s">
        <v>1219</v>
      </c>
      <c r="C623" s="86" t="s">
        <v>1220</v>
      </c>
      <c r="D623" s="86" t="s">
        <v>1748</v>
      </c>
      <c r="E623" s="86" t="s">
        <v>1745</v>
      </c>
      <c r="F623" s="86" t="s">
        <v>2</v>
      </c>
      <c r="G623" s="86" t="s">
        <v>2</v>
      </c>
      <c r="H623" s="93" t="s">
        <v>1738</v>
      </c>
      <c r="I623" s="86"/>
    </row>
    <row r="624" spans="1:9" ht="11.25">
      <c r="A624" s="95" t="s">
        <v>1743</v>
      </c>
      <c r="B624" s="86" t="s">
        <v>1221</v>
      </c>
      <c r="C624" s="86" t="s">
        <v>1222</v>
      </c>
      <c r="D624" s="86" t="s">
        <v>1748</v>
      </c>
      <c r="E624" s="86" t="s">
        <v>1745</v>
      </c>
      <c r="F624" s="86" t="s">
        <v>2</v>
      </c>
      <c r="G624" s="86" t="s">
        <v>2</v>
      </c>
      <c r="H624" s="93" t="s">
        <v>1738</v>
      </c>
      <c r="I624" s="86"/>
    </row>
    <row r="625" spans="1:9" ht="11.25">
      <c r="A625" s="95" t="s">
        <v>1741</v>
      </c>
      <c r="B625" s="86" t="s">
        <v>1223</v>
      </c>
      <c r="C625" s="86" t="s">
        <v>1224</v>
      </c>
      <c r="D625" s="86" t="s">
        <v>1748</v>
      </c>
      <c r="E625" s="86" t="s">
        <v>2</v>
      </c>
      <c r="F625" s="86" t="s">
        <v>2</v>
      </c>
      <c r="G625" s="86" t="s">
        <v>1742</v>
      </c>
      <c r="H625" s="93" t="s">
        <v>1738</v>
      </c>
      <c r="I625" s="86"/>
    </row>
    <row r="626" spans="1:9" ht="11.25">
      <c r="A626" s="95" t="s">
        <v>1743</v>
      </c>
      <c r="B626" s="86" t="s">
        <v>1225</v>
      </c>
      <c r="C626" s="86" t="s">
        <v>18</v>
      </c>
      <c r="D626" s="86" t="s">
        <v>1748</v>
      </c>
      <c r="E626" s="86" t="s">
        <v>2</v>
      </c>
      <c r="F626" s="86" t="s">
        <v>2</v>
      </c>
      <c r="G626" s="86" t="s">
        <v>2</v>
      </c>
      <c r="H626" s="93" t="s">
        <v>1738</v>
      </c>
      <c r="I626" s="86"/>
    </row>
    <row r="627" spans="1:9" ht="11.25">
      <c r="A627" s="95" t="s">
        <v>1744</v>
      </c>
      <c r="B627" s="86" t="s">
        <v>1226</v>
      </c>
      <c r="C627" s="86" t="s">
        <v>1227</v>
      </c>
      <c r="D627" s="86" t="s">
        <v>1748</v>
      </c>
      <c r="E627" s="86" t="s">
        <v>1745</v>
      </c>
      <c r="F627" s="86" t="s">
        <v>2</v>
      </c>
      <c r="G627" s="86" t="s">
        <v>2</v>
      </c>
      <c r="H627" s="93" t="s">
        <v>1738</v>
      </c>
      <c r="I627" s="86"/>
    </row>
    <row r="628" spans="1:9" ht="11.25">
      <c r="A628" s="95" t="s">
        <v>1744</v>
      </c>
      <c r="B628" s="86" t="s">
        <v>1228</v>
      </c>
      <c r="C628" s="86" t="s">
        <v>1229</v>
      </c>
      <c r="D628" s="86" t="s">
        <v>1748</v>
      </c>
      <c r="E628" s="86" t="s">
        <v>1745</v>
      </c>
      <c r="F628" s="86" t="s">
        <v>2</v>
      </c>
      <c r="G628" s="86" t="s">
        <v>2</v>
      </c>
      <c r="H628" s="93" t="s">
        <v>1738</v>
      </c>
      <c r="I628" s="86"/>
    </row>
    <row r="629" spans="1:9" ht="11.25">
      <c r="A629" s="95" t="s">
        <v>1743</v>
      </c>
      <c r="B629" s="86" t="s">
        <v>1230</v>
      </c>
      <c r="C629" s="86" t="s">
        <v>184</v>
      </c>
      <c r="D629" s="86" t="s">
        <v>1748</v>
      </c>
      <c r="E629" s="86" t="s">
        <v>1745</v>
      </c>
      <c r="F629" s="86" t="s">
        <v>2</v>
      </c>
      <c r="G629" s="86" t="s">
        <v>2</v>
      </c>
      <c r="H629" s="93" t="s">
        <v>1738</v>
      </c>
      <c r="I629" s="86"/>
    </row>
    <row r="630" spans="1:9" ht="11.25">
      <c r="A630" s="95" t="s">
        <v>1743</v>
      </c>
      <c r="B630" s="86" t="s">
        <v>1231</v>
      </c>
      <c r="C630" s="86" t="s">
        <v>188</v>
      </c>
      <c r="D630" s="86" t="s">
        <v>1748</v>
      </c>
      <c r="E630" s="86" t="s">
        <v>1745</v>
      </c>
      <c r="F630" s="86" t="s">
        <v>2</v>
      </c>
      <c r="G630" s="86" t="s">
        <v>2</v>
      </c>
      <c r="H630" s="93" t="s">
        <v>1738</v>
      </c>
      <c r="I630" s="86"/>
    </row>
    <row r="631" spans="1:9" ht="11.25">
      <c r="A631" s="95" t="s">
        <v>1743</v>
      </c>
      <c r="B631" s="86" t="s">
        <v>1232</v>
      </c>
      <c r="C631" s="86" t="s">
        <v>190</v>
      </c>
      <c r="D631" s="86" t="s">
        <v>1748</v>
      </c>
      <c r="E631" s="86" t="s">
        <v>2</v>
      </c>
      <c r="F631" s="86" t="s">
        <v>2</v>
      </c>
      <c r="G631" s="86" t="s">
        <v>2</v>
      </c>
      <c r="H631" s="93" t="s">
        <v>1738</v>
      </c>
      <c r="I631" s="86"/>
    </row>
    <row r="632" spans="1:9" ht="11.25">
      <c r="A632" s="95" t="s">
        <v>1744</v>
      </c>
      <c r="B632" s="86" t="s">
        <v>1233</v>
      </c>
      <c r="C632" s="86" t="s">
        <v>1234</v>
      </c>
      <c r="D632" s="86" t="s">
        <v>1748</v>
      </c>
      <c r="E632" s="86" t="s">
        <v>1745</v>
      </c>
      <c r="F632" s="86" t="s">
        <v>2</v>
      </c>
      <c r="G632" s="86" t="s">
        <v>2</v>
      </c>
      <c r="H632" s="93" t="s">
        <v>1738</v>
      </c>
      <c r="I632" s="86"/>
    </row>
    <row r="633" spans="1:9" ht="11.25">
      <c r="A633" s="95" t="s">
        <v>1744</v>
      </c>
      <c r="B633" s="86" t="s">
        <v>1235</v>
      </c>
      <c r="C633" s="86" t="s">
        <v>1236</v>
      </c>
      <c r="D633" s="86" t="s">
        <v>1748</v>
      </c>
      <c r="E633" s="86" t="s">
        <v>1745</v>
      </c>
      <c r="F633" s="86" t="s">
        <v>2</v>
      </c>
      <c r="G633" s="86" t="s">
        <v>2</v>
      </c>
      <c r="H633" s="93" t="s">
        <v>1738</v>
      </c>
      <c r="I633" s="86"/>
    </row>
    <row r="634" spans="1:9" ht="11.25">
      <c r="A634" s="95" t="s">
        <v>1743</v>
      </c>
      <c r="B634" s="86" t="s">
        <v>1237</v>
      </c>
      <c r="C634" s="86" t="s">
        <v>3</v>
      </c>
      <c r="D634" s="86" t="s">
        <v>1748</v>
      </c>
      <c r="E634" s="86" t="s">
        <v>2</v>
      </c>
      <c r="F634" s="86" t="s">
        <v>2</v>
      </c>
      <c r="G634" s="86" t="s">
        <v>1746</v>
      </c>
      <c r="H634" s="93" t="s">
        <v>1738</v>
      </c>
      <c r="I634" s="86"/>
    </row>
    <row r="635" spans="1:9" ht="11.25">
      <c r="A635" s="95" t="s">
        <v>1744</v>
      </c>
      <c r="B635" s="86" t="s">
        <v>1238</v>
      </c>
      <c r="C635" s="86" t="s">
        <v>1239</v>
      </c>
      <c r="D635" s="86" t="s">
        <v>1748</v>
      </c>
      <c r="E635" s="86" t="s">
        <v>1745</v>
      </c>
      <c r="F635" s="86" t="s">
        <v>2</v>
      </c>
      <c r="G635" s="86" t="s">
        <v>2</v>
      </c>
      <c r="H635" s="93" t="s">
        <v>1738</v>
      </c>
      <c r="I635" s="86"/>
    </row>
    <row r="636" spans="1:9" ht="11.25">
      <c r="A636" s="95" t="s">
        <v>1744</v>
      </c>
      <c r="B636" s="86" t="s">
        <v>1240</v>
      </c>
      <c r="C636" s="86" t="s">
        <v>1241</v>
      </c>
      <c r="D636" s="86" t="s">
        <v>1748</v>
      </c>
      <c r="E636" s="86" t="s">
        <v>1745</v>
      </c>
      <c r="F636" s="86" t="s">
        <v>2</v>
      </c>
      <c r="G636" s="86" t="s">
        <v>2</v>
      </c>
      <c r="H636" s="93" t="s">
        <v>1738</v>
      </c>
      <c r="I636" s="86"/>
    </row>
    <row r="637" spans="1:9" ht="11.25">
      <c r="A637" s="95" t="s">
        <v>1744</v>
      </c>
      <c r="B637" s="86" t="s">
        <v>1242</v>
      </c>
      <c r="C637" s="86" t="s">
        <v>1243</v>
      </c>
      <c r="D637" s="86" t="s">
        <v>1748</v>
      </c>
      <c r="E637" s="86" t="s">
        <v>1745</v>
      </c>
      <c r="F637" s="86" t="s">
        <v>2</v>
      </c>
      <c r="G637" s="86" t="s">
        <v>2</v>
      </c>
      <c r="H637" s="93" t="s">
        <v>1738</v>
      </c>
      <c r="I637" s="86"/>
    </row>
    <row r="638" spans="1:9" ht="11.25">
      <c r="A638" s="95" t="s">
        <v>1744</v>
      </c>
      <c r="B638" s="86" t="s">
        <v>1244</v>
      </c>
      <c r="C638" s="86" t="s">
        <v>1245</v>
      </c>
      <c r="D638" s="86" t="s">
        <v>1748</v>
      </c>
      <c r="E638" s="86" t="s">
        <v>1745</v>
      </c>
      <c r="F638" s="86" t="s">
        <v>2</v>
      </c>
      <c r="G638" s="86" t="s">
        <v>2</v>
      </c>
      <c r="H638" s="93" t="s">
        <v>1738</v>
      </c>
      <c r="I638" s="86"/>
    </row>
    <row r="639" spans="1:9" ht="11.25">
      <c r="A639" s="95" t="s">
        <v>1744</v>
      </c>
      <c r="B639" s="86" t="s">
        <v>1246</v>
      </c>
      <c r="C639" s="86" t="s">
        <v>1247</v>
      </c>
      <c r="D639" s="86" t="s">
        <v>1748</v>
      </c>
      <c r="E639" s="86" t="s">
        <v>1745</v>
      </c>
      <c r="F639" s="86" t="s">
        <v>2</v>
      </c>
      <c r="G639" s="86" t="s">
        <v>2</v>
      </c>
      <c r="H639" s="93" t="s">
        <v>1738</v>
      </c>
      <c r="I639" s="86"/>
    </row>
    <row r="640" spans="1:9" ht="11.25">
      <c r="A640" s="95" t="s">
        <v>1744</v>
      </c>
      <c r="B640" s="86" t="s">
        <v>1248</v>
      </c>
      <c r="C640" s="86" t="s">
        <v>1249</v>
      </c>
      <c r="D640" s="86" t="s">
        <v>1748</v>
      </c>
      <c r="E640" s="86" t="s">
        <v>1745</v>
      </c>
      <c r="F640" s="86" t="s">
        <v>2</v>
      </c>
      <c r="G640" s="86" t="s">
        <v>2</v>
      </c>
      <c r="H640" s="93" t="s">
        <v>1738</v>
      </c>
      <c r="I640" s="86"/>
    </row>
    <row r="641" spans="1:9" ht="11.25">
      <c r="A641" s="95" t="s">
        <v>1743</v>
      </c>
      <c r="B641" s="86" t="s">
        <v>1250</v>
      </c>
      <c r="C641" s="86" t="s">
        <v>418</v>
      </c>
      <c r="D641" s="86" t="s">
        <v>1748</v>
      </c>
      <c r="E641" s="86" t="s">
        <v>1745</v>
      </c>
      <c r="F641" s="86" t="s">
        <v>2</v>
      </c>
      <c r="G641" s="86" t="s">
        <v>2</v>
      </c>
      <c r="H641" s="93" t="s">
        <v>1738</v>
      </c>
      <c r="I641" s="86"/>
    </row>
    <row r="642" spans="1:9" ht="11.25">
      <c r="A642" s="95" t="s">
        <v>1743</v>
      </c>
      <c r="B642" s="86" t="s">
        <v>1251</v>
      </c>
      <c r="C642" s="86" t="s">
        <v>1252</v>
      </c>
      <c r="D642" s="86" t="s">
        <v>1748</v>
      </c>
      <c r="E642" s="86" t="s">
        <v>1745</v>
      </c>
      <c r="F642" s="86" t="s">
        <v>2</v>
      </c>
      <c r="G642" s="86" t="s">
        <v>2</v>
      </c>
      <c r="H642" s="93" t="s">
        <v>1738</v>
      </c>
      <c r="I642" s="86"/>
    </row>
    <row r="643" spans="1:9" ht="11.25">
      <c r="A643" s="95" t="s">
        <v>1743</v>
      </c>
      <c r="B643" s="86" t="s">
        <v>1253</v>
      </c>
      <c r="C643" s="86" t="s">
        <v>14</v>
      </c>
      <c r="D643" s="86" t="s">
        <v>1748</v>
      </c>
      <c r="E643" s="86" t="s">
        <v>2</v>
      </c>
      <c r="F643" s="86" t="s">
        <v>2</v>
      </c>
      <c r="G643" s="86" t="s">
        <v>2</v>
      </c>
      <c r="H643" s="93" t="s">
        <v>1738</v>
      </c>
      <c r="I643" s="86"/>
    </row>
    <row r="644" spans="1:9" ht="11.25">
      <c r="A644" s="95" t="s">
        <v>1744</v>
      </c>
      <c r="B644" s="86" t="s">
        <v>1254</v>
      </c>
      <c r="C644" s="86" t="s">
        <v>1255</v>
      </c>
      <c r="D644" s="86" t="s">
        <v>1748</v>
      </c>
      <c r="E644" s="86" t="s">
        <v>1745</v>
      </c>
      <c r="F644" s="86" t="s">
        <v>2</v>
      </c>
      <c r="G644" s="86" t="s">
        <v>2</v>
      </c>
      <c r="H644" s="93" t="s">
        <v>1738</v>
      </c>
      <c r="I644" s="86"/>
    </row>
    <row r="645" spans="1:9" ht="11.25">
      <c r="A645" s="95" t="s">
        <v>1743</v>
      </c>
      <c r="B645" s="86" t="s">
        <v>1256</v>
      </c>
      <c r="C645" s="86" t="s">
        <v>237</v>
      </c>
      <c r="D645" s="86" t="s">
        <v>1748</v>
      </c>
      <c r="E645" s="86" t="s">
        <v>2</v>
      </c>
      <c r="F645" s="86" t="s">
        <v>2</v>
      </c>
      <c r="G645" s="86" t="s">
        <v>2</v>
      </c>
      <c r="H645" s="93" t="s">
        <v>1738</v>
      </c>
      <c r="I645" s="86"/>
    </row>
    <row r="646" spans="1:9" ht="11.25">
      <c r="A646" s="95" t="s">
        <v>1744</v>
      </c>
      <c r="B646" s="86" t="s">
        <v>1257</v>
      </c>
      <c r="C646" s="86" t="s">
        <v>1258</v>
      </c>
      <c r="D646" s="86" t="s">
        <v>1748</v>
      </c>
      <c r="E646" s="86" t="s">
        <v>1745</v>
      </c>
      <c r="F646" s="86" t="s">
        <v>2</v>
      </c>
      <c r="G646" s="86" t="s">
        <v>2</v>
      </c>
      <c r="H646" s="93" t="s">
        <v>1738</v>
      </c>
      <c r="I646" s="86"/>
    </row>
    <row r="647" spans="1:9" ht="11.25">
      <c r="A647" s="95" t="s">
        <v>1744</v>
      </c>
      <c r="B647" s="86" t="s">
        <v>1259</v>
      </c>
      <c r="C647" s="86" t="s">
        <v>1260</v>
      </c>
      <c r="D647" s="86" t="s">
        <v>1748</v>
      </c>
      <c r="E647" s="86" t="s">
        <v>1745</v>
      </c>
      <c r="F647" s="86" t="s">
        <v>2</v>
      </c>
      <c r="G647" s="86" t="s">
        <v>2</v>
      </c>
      <c r="H647" s="93" t="s">
        <v>1738</v>
      </c>
      <c r="I647" s="86"/>
    </row>
    <row r="648" spans="1:9" ht="11.25">
      <c r="A648" s="95" t="s">
        <v>1743</v>
      </c>
      <c r="B648" s="86" t="s">
        <v>1261</v>
      </c>
      <c r="C648" s="86" t="s">
        <v>258</v>
      </c>
      <c r="D648" s="86" t="s">
        <v>1748</v>
      </c>
      <c r="E648" s="86" t="s">
        <v>2</v>
      </c>
      <c r="F648" s="86" t="s">
        <v>2</v>
      </c>
      <c r="G648" s="86" t="s">
        <v>2</v>
      </c>
      <c r="H648" s="93" t="s">
        <v>1738</v>
      </c>
      <c r="I648" s="86"/>
    </row>
    <row r="649" spans="1:9" ht="11.25">
      <c r="A649" s="95" t="s">
        <v>1744</v>
      </c>
      <c r="B649" s="86" t="s">
        <v>1262</v>
      </c>
      <c r="C649" s="86" t="s">
        <v>1263</v>
      </c>
      <c r="D649" s="86" t="s">
        <v>1748</v>
      </c>
      <c r="E649" s="86" t="s">
        <v>1745</v>
      </c>
      <c r="F649" s="86" t="s">
        <v>2</v>
      </c>
      <c r="G649" s="86" t="s">
        <v>2</v>
      </c>
      <c r="H649" s="93" t="s">
        <v>1738</v>
      </c>
      <c r="I649" s="86"/>
    </row>
    <row r="650" spans="1:9" ht="11.25">
      <c r="A650" s="95" t="s">
        <v>1744</v>
      </c>
      <c r="B650" s="86" t="s">
        <v>1264</v>
      </c>
      <c r="C650" s="86" t="s">
        <v>638</v>
      </c>
      <c r="D650" s="86" t="s">
        <v>1748</v>
      </c>
      <c r="E650" s="86" t="s">
        <v>1745</v>
      </c>
      <c r="F650" s="86" t="s">
        <v>2</v>
      </c>
      <c r="G650" s="86" t="s">
        <v>2</v>
      </c>
      <c r="H650" s="93" t="s">
        <v>1738</v>
      </c>
      <c r="I650" s="86"/>
    </row>
    <row r="651" spans="1:9" ht="11.25">
      <c r="A651" s="95" t="s">
        <v>1743</v>
      </c>
      <c r="B651" s="86" t="s">
        <v>1265</v>
      </c>
      <c r="C651" s="86" t="s">
        <v>284</v>
      </c>
      <c r="D651" s="86" t="s">
        <v>1748</v>
      </c>
      <c r="E651" s="86" t="s">
        <v>2</v>
      </c>
      <c r="F651" s="86" t="s">
        <v>2</v>
      </c>
      <c r="G651" s="86" t="s">
        <v>1746</v>
      </c>
      <c r="H651" s="93" t="s">
        <v>1738</v>
      </c>
      <c r="I651" s="86"/>
    </row>
    <row r="652" spans="1:9" ht="11.25">
      <c r="A652" s="95" t="s">
        <v>1744</v>
      </c>
      <c r="B652" s="86" t="s">
        <v>1266</v>
      </c>
      <c r="C652" s="86" t="s">
        <v>1267</v>
      </c>
      <c r="D652" s="86" t="s">
        <v>1748</v>
      </c>
      <c r="E652" s="86" t="s">
        <v>1745</v>
      </c>
      <c r="F652" s="86" t="s">
        <v>2</v>
      </c>
      <c r="G652" s="86" t="s">
        <v>2</v>
      </c>
      <c r="H652" s="93" t="s">
        <v>1738</v>
      </c>
      <c r="I652" s="86"/>
    </row>
    <row r="653" spans="1:9" ht="11.25">
      <c r="A653" s="95" t="s">
        <v>1743</v>
      </c>
      <c r="B653" s="86" t="s">
        <v>1268</v>
      </c>
      <c r="C653" s="86" t="s">
        <v>640</v>
      </c>
      <c r="D653" s="86" t="s">
        <v>1748</v>
      </c>
      <c r="E653" s="86" t="s">
        <v>2</v>
      </c>
      <c r="F653" s="86" t="s">
        <v>2</v>
      </c>
      <c r="G653" s="86" t="s">
        <v>2</v>
      </c>
      <c r="H653" s="93" t="s">
        <v>1738</v>
      </c>
      <c r="I653" s="86"/>
    </row>
    <row r="654" spans="1:9" ht="11.25">
      <c r="A654" s="95" t="s">
        <v>1744</v>
      </c>
      <c r="B654" s="86" t="s">
        <v>1269</v>
      </c>
      <c r="C654" s="86" t="s">
        <v>1270</v>
      </c>
      <c r="D654" s="86" t="s">
        <v>1748</v>
      </c>
      <c r="E654" s="86" t="s">
        <v>1745</v>
      </c>
      <c r="F654" s="86" t="s">
        <v>2</v>
      </c>
      <c r="G654" s="86" t="s">
        <v>2</v>
      </c>
      <c r="H654" s="93" t="s">
        <v>1738</v>
      </c>
      <c r="I654" s="86"/>
    </row>
    <row r="655" spans="1:9" ht="11.25">
      <c r="A655" s="95" t="s">
        <v>1743</v>
      </c>
      <c r="B655" s="86" t="s">
        <v>1271</v>
      </c>
      <c r="C655" s="86" t="s">
        <v>292</v>
      </c>
      <c r="D655" s="86" t="s">
        <v>1748</v>
      </c>
      <c r="E655" s="86" t="s">
        <v>2</v>
      </c>
      <c r="F655" s="86" t="s">
        <v>2</v>
      </c>
      <c r="G655" s="86" t="s">
        <v>2</v>
      </c>
      <c r="H655" s="93" t="s">
        <v>1738</v>
      </c>
      <c r="I655" s="86"/>
    </row>
    <row r="656" spans="1:9" ht="11.25">
      <c r="A656" s="95" t="s">
        <v>1744</v>
      </c>
      <c r="B656" s="86" t="s">
        <v>1272</v>
      </c>
      <c r="C656" s="86" t="s">
        <v>1273</v>
      </c>
      <c r="D656" s="86" t="s">
        <v>1748</v>
      </c>
      <c r="E656" s="86" t="s">
        <v>1745</v>
      </c>
      <c r="F656" s="86" t="s">
        <v>2</v>
      </c>
      <c r="G656" s="86" t="s">
        <v>2</v>
      </c>
      <c r="H656" s="93" t="s">
        <v>1738</v>
      </c>
      <c r="I656" s="86"/>
    </row>
    <row r="657" spans="1:9" ht="11.25">
      <c r="A657" s="95" t="s">
        <v>1744</v>
      </c>
      <c r="B657" s="86" t="s">
        <v>1274</v>
      </c>
      <c r="C657" s="86" t="s">
        <v>1275</v>
      </c>
      <c r="D657" s="86" t="s">
        <v>1748</v>
      </c>
      <c r="E657" s="86" t="s">
        <v>1745</v>
      </c>
      <c r="F657" s="86" t="s">
        <v>2</v>
      </c>
      <c r="G657" s="86" t="s">
        <v>2</v>
      </c>
      <c r="H657" s="93" t="s">
        <v>1738</v>
      </c>
      <c r="I657" s="86"/>
    </row>
    <row r="658" spans="1:9" ht="11.25">
      <c r="A658" s="95" t="s">
        <v>1744</v>
      </c>
      <c r="B658" s="86" t="s">
        <v>1276</v>
      </c>
      <c r="C658" s="86" t="s">
        <v>1277</v>
      </c>
      <c r="D658" s="86" t="s">
        <v>1748</v>
      </c>
      <c r="E658" s="86" t="s">
        <v>1745</v>
      </c>
      <c r="F658" s="86" t="s">
        <v>2</v>
      </c>
      <c r="G658" s="86" t="s">
        <v>2</v>
      </c>
      <c r="H658" s="93" t="s">
        <v>1738</v>
      </c>
      <c r="I658" s="86"/>
    </row>
    <row r="659" spans="1:9" ht="11.25">
      <c r="A659" s="95" t="s">
        <v>1743</v>
      </c>
      <c r="B659" s="86" t="s">
        <v>1278</v>
      </c>
      <c r="C659" s="86" t="s">
        <v>32</v>
      </c>
      <c r="D659" s="86" t="s">
        <v>1748</v>
      </c>
      <c r="E659" s="86" t="s">
        <v>2</v>
      </c>
      <c r="F659" s="86" t="s">
        <v>2</v>
      </c>
      <c r="G659" s="86" t="s">
        <v>1746</v>
      </c>
      <c r="H659" s="93" t="s">
        <v>1738</v>
      </c>
      <c r="I659" s="86"/>
    </row>
    <row r="660" spans="1:9" ht="11.25">
      <c r="A660" s="95" t="s">
        <v>1744</v>
      </c>
      <c r="B660" s="86" t="s">
        <v>1279</v>
      </c>
      <c r="C660" s="86" t="s">
        <v>1280</v>
      </c>
      <c r="D660" s="86" t="s">
        <v>1748</v>
      </c>
      <c r="E660" s="86" t="s">
        <v>1745</v>
      </c>
      <c r="F660" s="86" t="s">
        <v>2</v>
      </c>
      <c r="G660" s="86" t="s">
        <v>2</v>
      </c>
      <c r="H660" s="93" t="s">
        <v>1738</v>
      </c>
      <c r="I660" s="86"/>
    </row>
    <row r="661" spans="1:9" ht="11.25">
      <c r="A661" s="95" t="s">
        <v>1744</v>
      </c>
      <c r="B661" s="86" t="s">
        <v>1281</v>
      </c>
      <c r="C661" s="86" t="s">
        <v>1282</v>
      </c>
      <c r="D661" s="86" t="s">
        <v>1748</v>
      </c>
      <c r="E661" s="86" t="s">
        <v>1745</v>
      </c>
      <c r="F661" s="86" t="s">
        <v>2</v>
      </c>
      <c r="G661" s="86" t="s">
        <v>2</v>
      </c>
      <c r="H661" s="93" t="s">
        <v>1738</v>
      </c>
      <c r="I661" s="86"/>
    </row>
    <row r="662" spans="1:9" ht="11.25">
      <c r="A662" s="95" t="s">
        <v>1744</v>
      </c>
      <c r="B662" s="86" t="s">
        <v>1283</v>
      </c>
      <c r="C662" s="86" t="s">
        <v>1284</v>
      </c>
      <c r="D662" s="86" t="s">
        <v>1748</v>
      </c>
      <c r="E662" s="86" t="s">
        <v>1745</v>
      </c>
      <c r="F662" s="86" t="s">
        <v>2</v>
      </c>
      <c r="G662" s="86" t="s">
        <v>2</v>
      </c>
      <c r="H662" s="93" t="s">
        <v>1738</v>
      </c>
      <c r="I662" s="86"/>
    </row>
    <row r="663" spans="1:9" ht="11.25">
      <c r="A663" s="95" t="s">
        <v>1743</v>
      </c>
      <c r="B663" s="86" t="s">
        <v>1285</v>
      </c>
      <c r="C663" s="86" t="s">
        <v>16</v>
      </c>
      <c r="D663" s="86" t="s">
        <v>1748</v>
      </c>
      <c r="E663" s="86" t="s">
        <v>2</v>
      </c>
      <c r="F663" s="86" t="s">
        <v>2</v>
      </c>
      <c r="G663" s="86" t="s">
        <v>2</v>
      </c>
      <c r="H663" s="93" t="s">
        <v>1738</v>
      </c>
      <c r="I663" s="86"/>
    </row>
    <row r="664" spans="1:9" ht="11.25">
      <c r="A664" s="95" t="s">
        <v>1744</v>
      </c>
      <c r="B664" s="86" t="s">
        <v>1286</v>
      </c>
      <c r="C664" s="86" t="s">
        <v>1287</v>
      </c>
      <c r="D664" s="86" t="s">
        <v>1748</v>
      </c>
      <c r="E664" s="86" t="s">
        <v>1745</v>
      </c>
      <c r="F664" s="86" t="s">
        <v>2</v>
      </c>
      <c r="G664" s="86" t="s">
        <v>2</v>
      </c>
      <c r="H664" s="93" t="s">
        <v>1738</v>
      </c>
      <c r="I664" s="86"/>
    </row>
    <row r="665" spans="1:9" ht="11.25">
      <c r="A665" s="95" t="s">
        <v>1743</v>
      </c>
      <c r="B665" s="86" t="s">
        <v>1288</v>
      </c>
      <c r="C665" s="86" t="s">
        <v>1289</v>
      </c>
      <c r="D665" s="86" t="s">
        <v>1748</v>
      </c>
      <c r="E665" s="86" t="s">
        <v>1745</v>
      </c>
      <c r="F665" s="86" t="s">
        <v>2</v>
      </c>
      <c r="G665" s="86" t="s">
        <v>2</v>
      </c>
      <c r="H665" s="93" t="s">
        <v>1738</v>
      </c>
      <c r="I665" s="86"/>
    </row>
    <row r="666" spans="1:9" ht="11.25">
      <c r="A666" s="95" t="s">
        <v>1743</v>
      </c>
      <c r="B666" s="86" t="s">
        <v>1290</v>
      </c>
      <c r="C666" s="86" t="s">
        <v>1291</v>
      </c>
      <c r="D666" s="86" t="s">
        <v>1748</v>
      </c>
      <c r="E666" s="86" t="s">
        <v>1745</v>
      </c>
      <c r="F666" s="86" t="s">
        <v>2</v>
      </c>
      <c r="G666" s="86" t="s">
        <v>2</v>
      </c>
      <c r="H666" s="93" t="s">
        <v>1738</v>
      </c>
      <c r="I666" s="86"/>
    </row>
    <row r="667" spans="1:9" ht="11.25">
      <c r="A667" s="95" t="s">
        <v>1743</v>
      </c>
      <c r="B667" s="86" t="s">
        <v>1292</v>
      </c>
      <c r="C667" s="86" t="s">
        <v>24</v>
      </c>
      <c r="D667" s="86" t="s">
        <v>1748</v>
      </c>
      <c r="E667" s="86" t="s">
        <v>2</v>
      </c>
      <c r="F667" s="86" t="s">
        <v>2</v>
      </c>
      <c r="G667" s="86" t="s">
        <v>2</v>
      </c>
      <c r="H667" s="93" t="s">
        <v>1738</v>
      </c>
      <c r="I667" s="86"/>
    </row>
    <row r="668" spans="1:9" ht="11.25">
      <c r="A668" s="95" t="s">
        <v>1744</v>
      </c>
      <c r="B668" s="86" t="s">
        <v>1293</v>
      </c>
      <c r="C668" s="86" t="s">
        <v>1294</v>
      </c>
      <c r="D668" s="86" t="s">
        <v>1748</v>
      </c>
      <c r="E668" s="86" t="s">
        <v>1745</v>
      </c>
      <c r="F668" s="86" t="s">
        <v>2</v>
      </c>
      <c r="G668" s="86" t="s">
        <v>2</v>
      </c>
      <c r="H668" s="93" t="s">
        <v>1738</v>
      </c>
      <c r="I668" s="86"/>
    </row>
    <row r="669" spans="1:9" ht="11.25">
      <c r="A669" s="95" t="s">
        <v>1744</v>
      </c>
      <c r="B669" s="86" t="s">
        <v>1295</v>
      </c>
      <c r="C669" s="86" t="s">
        <v>1296</v>
      </c>
      <c r="D669" s="86" t="s">
        <v>1748</v>
      </c>
      <c r="E669" s="86" t="s">
        <v>1745</v>
      </c>
      <c r="F669" s="86" t="s">
        <v>2</v>
      </c>
      <c r="G669" s="86" t="s">
        <v>2</v>
      </c>
      <c r="H669" s="93" t="s">
        <v>1738</v>
      </c>
      <c r="I669" s="86"/>
    </row>
    <row r="670" spans="1:9" ht="11.25">
      <c r="A670" s="95" t="s">
        <v>1743</v>
      </c>
      <c r="B670" s="86" t="s">
        <v>1297</v>
      </c>
      <c r="C670" s="86" t="s">
        <v>17</v>
      </c>
      <c r="D670" s="86" t="s">
        <v>1748</v>
      </c>
      <c r="E670" s="86" t="s">
        <v>2</v>
      </c>
      <c r="F670" s="86" t="s">
        <v>2</v>
      </c>
      <c r="G670" s="86" t="s">
        <v>2</v>
      </c>
      <c r="H670" s="93" t="s">
        <v>1738</v>
      </c>
      <c r="I670" s="86"/>
    </row>
    <row r="671" spans="1:9" ht="11.25">
      <c r="A671" s="95" t="s">
        <v>1744</v>
      </c>
      <c r="B671" s="86" t="s">
        <v>1298</v>
      </c>
      <c r="C671" s="86" t="s">
        <v>1299</v>
      </c>
      <c r="D671" s="86" t="s">
        <v>1748</v>
      </c>
      <c r="E671" s="86" t="s">
        <v>1745</v>
      </c>
      <c r="F671" s="86" t="s">
        <v>2</v>
      </c>
      <c r="G671" s="86" t="s">
        <v>2</v>
      </c>
      <c r="H671" s="93" t="s">
        <v>1738</v>
      </c>
      <c r="I671" s="86"/>
    </row>
    <row r="672" spans="1:9" ht="11.25">
      <c r="A672" s="95" t="s">
        <v>1743</v>
      </c>
      <c r="B672" s="86" t="s">
        <v>1300</v>
      </c>
      <c r="C672" s="86" t="s">
        <v>77</v>
      </c>
      <c r="D672" s="86" t="s">
        <v>1748</v>
      </c>
      <c r="E672" s="86" t="s">
        <v>2</v>
      </c>
      <c r="F672" s="86" t="s">
        <v>2</v>
      </c>
      <c r="G672" s="86" t="s">
        <v>2</v>
      </c>
      <c r="H672" s="93" t="s">
        <v>1738</v>
      </c>
      <c r="I672" s="86"/>
    </row>
    <row r="673" spans="1:9" ht="11.25">
      <c r="A673" s="95" t="s">
        <v>1744</v>
      </c>
      <c r="B673" s="86" t="s">
        <v>1301</v>
      </c>
      <c r="C673" s="86" t="s">
        <v>1086</v>
      </c>
      <c r="D673" s="86" t="s">
        <v>1748</v>
      </c>
      <c r="E673" s="86" t="s">
        <v>1745</v>
      </c>
      <c r="F673" s="86" t="s">
        <v>2</v>
      </c>
      <c r="G673" s="86" t="s">
        <v>2</v>
      </c>
      <c r="H673" s="93" t="s">
        <v>1738</v>
      </c>
      <c r="I673" s="86"/>
    </row>
    <row r="674" spans="1:9" ht="11.25">
      <c r="A674" s="95" t="s">
        <v>1743</v>
      </c>
      <c r="B674" s="86" t="s">
        <v>1302</v>
      </c>
      <c r="C674" s="86" t="s">
        <v>1303</v>
      </c>
      <c r="D674" s="86" t="s">
        <v>1748</v>
      </c>
      <c r="E674" s="86" t="s">
        <v>1745</v>
      </c>
      <c r="F674" s="86" t="s">
        <v>2</v>
      </c>
      <c r="G674" s="86" t="s">
        <v>2</v>
      </c>
      <c r="H674" s="93" t="s">
        <v>1738</v>
      </c>
      <c r="I674" s="86"/>
    </row>
    <row r="675" spans="1:9" ht="11.25">
      <c r="A675" s="95" t="s">
        <v>1743</v>
      </c>
      <c r="B675" s="86" t="s">
        <v>1304</v>
      </c>
      <c r="C675" s="86" t="s">
        <v>387</v>
      </c>
      <c r="D675" s="86" t="s">
        <v>1748</v>
      </c>
      <c r="E675" s="86" t="s">
        <v>2</v>
      </c>
      <c r="F675" s="86" t="s">
        <v>2</v>
      </c>
      <c r="G675" s="86" t="s">
        <v>2</v>
      </c>
      <c r="H675" s="93" t="s">
        <v>1738</v>
      </c>
      <c r="I675" s="86"/>
    </row>
    <row r="676" spans="1:9" ht="11.25">
      <c r="A676" s="95" t="s">
        <v>1744</v>
      </c>
      <c r="B676" s="86" t="s">
        <v>1305</v>
      </c>
      <c r="C676" s="86" t="s">
        <v>1306</v>
      </c>
      <c r="D676" s="86" t="s">
        <v>1748</v>
      </c>
      <c r="E676" s="86" t="s">
        <v>1745</v>
      </c>
      <c r="F676" s="86" t="s">
        <v>2</v>
      </c>
      <c r="G676" s="86" t="s">
        <v>2</v>
      </c>
      <c r="H676" s="93" t="s">
        <v>1738</v>
      </c>
      <c r="I676" s="86"/>
    </row>
    <row r="677" spans="1:9" ht="11.25">
      <c r="A677" s="95" t="s">
        <v>1741</v>
      </c>
      <c r="B677" s="86" t="s">
        <v>1307</v>
      </c>
      <c r="C677" s="86" t="s">
        <v>1308</v>
      </c>
      <c r="D677" s="86" t="s">
        <v>1748</v>
      </c>
      <c r="E677" s="86" t="s">
        <v>2</v>
      </c>
      <c r="F677" s="86" t="s">
        <v>2</v>
      </c>
      <c r="G677" s="86" t="s">
        <v>1742</v>
      </c>
      <c r="H677" s="93" t="s">
        <v>1738</v>
      </c>
      <c r="I677" s="86"/>
    </row>
    <row r="678" spans="1:9" ht="11.25">
      <c r="A678" s="95" t="s">
        <v>1743</v>
      </c>
      <c r="B678" s="86" t="s">
        <v>1309</v>
      </c>
      <c r="C678" s="86" t="s">
        <v>1310</v>
      </c>
      <c r="D678" s="86" t="s">
        <v>1748</v>
      </c>
      <c r="E678" s="86" t="s">
        <v>1745</v>
      </c>
      <c r="F678" s="86" t="s">
        <v>2</v>
      </c>
      <c r="G678" s="86" t="s">
        <v>2</v>
      </c>
      <c r="H678" s="93" t="s">
        <v>1738</v>
      </c>
      <c r="I678" s="86"/>
    </row>
    <row r="679" spans="1:9" ht="11.25">
      <c r="A679" s="95" t="s">
        <v>1741</v>
      </c>
      <c r="B679" s="86" t="s">
        <v>1311</v>
      </c>
      <c r="C679" s="86" t="s">
        <v>1312</v>
      </c>
      <c r="D679" s="86" t="s">
        <v>1748</v>
      </c>
      <c r="E679" s="86" t="s">
        <v>1745</v>
      </c>
      <c r="F679" s="86" t="s">
        <v>2</v>
      </c>
      <c r="G679" s="86" t="s">
        <v>1742</v>
      </c>
      <c r="H679" s="93" t="s">
        <v>1738</v>
      </c>
      <c r="I679" s="86"/>
    </row>
    <row r="680" spans="1:9" ht="11.25">
      <c r="A680" s="95">
        <v>1</v>
      </c>
      <c r="B680" s="86" t="s">
        <v>1313</v>
      </c>
      <c r="C680" s="86" t="s">
        <v>1314</v>
      </c>
      <c r="D680" s="86" t="s">
        <v>1749</v>
      </c>
      <c r="E680" s="86" t="s">
        <v>2</v>
      </c>
      <c r="F680" s="86" t="s">
        <v>2</v>
      </c>
      <c r="G680" s="86" t="s">
        <v>1740</v>
      </c>
      <c r="H680" s="93" t="s">
        <v>1738</v>
      </c>
      <c r="I680" s="86"/>
    </row>
    <row r="681" spans="1:9" ht="11.25">
      <c r="A681" s="95" t="s">
        <v>1739</v>
      </c>
      <c r="B681" s="86" t="s">
        <v>1315</v>
      </c>
      <c r="C681" s="86" t="s">
        <v>1314</v>
      </c>
      <c r="D681" s="86" t="s">
        <v>1749</v>
      </c>
      <c r="E681" s="86" t="s">
        <v>2</v>
      </c>
      <c r="F681" s="86" t="s">
        <v>2</v>
      </c>
      <c r="G681" s="86" t="s">
        <v>1746</v>
      </c>
      <c r="H681" s="93" t="s">
        <v>1738</v>
      </c>
      <c r="I681" s="86"/>
    </row>
    <row r="682" spans="1:9" ht="11.25">
      <c r="A682" s="95" t="s">
        <v>1741</v>
      </c>
      <c r="B682" s="86" t="s">
        <v>1316</v>
      </c>
      <c r="C682" s="86" t="s">
        <v>1314</v>
      </c>
      <c r="D682" s="86" t="s">
        <v>1749</v>
      </c>
      <c r="E682" s="86" t="s">
        <v>2</v>
      </c>
      <c r="F682" s="86" t="s">
        <v>2</v>
      </c>
      <c r="G682" s="86" t="s">
        <v>1742</v>
      </c>
      <c r="H682" s="93" t="s">
        <v>1738</v>
      </c>
      <c r="I682" s="86"/>
    </row>
    <row r="683" spans="1:9" ht="11.25">
      <c r="A683" s="95" t="s">
        <v>1743</v>
      </c>
      <c r="B683" s="86" t="s">
        <v>1317</v>
      </c>
      <c r="C683" s="86" t="s">
        <v>1318</v>
      </c>
      <c r="D683" s="86" t="s">
        <v>1749</v>
      </c>
      <c r="E683" s="86" t="s">
        <v>1745</v>
      </c>
      <c r="F683" s="86" t="s">
        <v>2</v>
      </c>
      <c r="G683" s="86" t="s">
        <v>2</v>
      </c>
      <c r="H683" s="93" t="s">
        <v>1738</v>
      </c>
      <c r="I683" s="86"/>
    </row>
    <row r="684" spans="1:9" ht="11.25">
      <c r="A684" s="95" t="s">
        <v>1741</v>
      </c>
      <c r="B684" s="86" t="s">
        <v>1319</v>
      </c>
      <c r="C684" s="86" t="s">
        <v>1320</v>
      </c>
      <c r="D684" s="86" t="s">
        <v>1749</v>
      </c>
      <c r="E684" s="86" t="s">
        <v>2</v>
      </c>
      <c r="F684" s="86" t="s">
        <v>2</v>
      </c>
      <c r="G684" s="86" t="s">
        <v>1742</v>
      </c>
      <c r="H684" s="93" t="s">
        <v>1738</v>
      </c>
      <c r="I684" s="86"/>
    </row>
    <row r="685" spans="1:9" ht="11.25">
      <c r="A685" s="95" t="s">
        <v>1743</v>
      </c>
      <c r="B685" s="86" t="s">
        <v>1321</v>
      </c>
      <c r="C685" s="86" t="s">
        <v>1322</v>
      </c>
      <c r="D685" s="86" t="s">
        <v>1749</v>
      </c>
      <c r="E685" s="86" t="s">
        <v>1745</v>
      </c>
      <c r="F685" s="86" t="s">
        <v>2</v>
      </c>
      <c r="G685" s="86" t="s">
        <v>2</v>
      </c>
      <c r="H685" s="93" t="s">
        <v>1738</v>
      </c>
      <c r="I685" s="86"/>
    </row>
    <row r="686" spans="1:9" ht="11.25">
      <c r="A686" s="95" t="s">
        <v>1743</v>
      </c>
      <c r="B686" s="86" t="s">
        <v>1323</v>
      </c>
      <c r="C686" s="86" t="s">
        <v>1324</v>
      </c>
      <c r="D686" s="86" t="s">
        <v>1749</v>
      </c>
      <c r="E686" s="86" t="s">
        <v>1745</v>
      </c>
      <c r="F686" s="86" t="s">
        <v>2</v>
      </c>
      <c r="G686" s="86" t="s">
        <v>2</v>
      </c>
      <c r="H686" s="93" t="s">
        <v>1738</v>
      </c>
      <c r="I686" s="86"/>
    </row>
    <row r="687" spans="1:9" ht="11.25">
      <c r="A687" s="95" t="s">
        <v>1743</v>
      </c>
      <c r="B687" s="86" t="s">
        <v>1325</v>
      </c>
      <c r="C687" s="86" t="s">
        <v>1326</v>
      </c>
      <c r="D687" s="86" t="s">
        <v>1749</v>
      </c>
      <c r="E687" s="86" t="s">
        <v>1745</v>
      </c>
      <c r="F687" s="86" t="s">
        <v>2</v>
      </c>
      <c r="G687" s="86" t="s">
        <v>2</v>
      </c>
      <c r="H687" s="93" t="s">
        <v>1738</v>
      </c>
      <c r="I687" s="86"/>
    </row>
    <row r="688" spans="1:9" ht="11.25">
      <c r="A688" s="95" t="s">
        <v>1743</v>
      </c>
      <c r="B688" s="86" t="s">
        <v>1327</v>
      </c>
      <c r="C688" s="86" t="s">
        <v>1328</v>
      </c>
      <c r="D688" s="86" t="s">
        <v>1749</v>
      </c>
      <c r="E688" s="86" t="s">
        <v>1745</v>
      </c>
      <c r="F688" s="86" t="s">
        <v>2</v>
      </c>
      <c r="G688" s="86" t="s">
        <v>2</v>
      </c>
      <c r="H688" s="93" t="s">
        <v>1738</v>
      </c>
      <c r="I688" s="86"/>
    </row>
    <row r="689" spans="1:9" ht="11.25">
      <c r="A689" s="95" t="s">
        <v>1743</v>
      </c>
      <c r="B689" s="86" t="s">
        <v>1329</v>
      </c>
      <c r="C689" s="86" t="s">
        <v>1330</v>
      </c>
      <c r="D689" s="86" t="s">
        <v>1749</v>
      </c>
      <c r="E689" s="86" t="s">
        <v>1745</v>
      </c>
      <c r="F689" s="86" t="s">
        <v>2</v>
      </c>
      <c r="G689" s="86" t="s">
        <v>2</v>
      </c>
      <c r="H689" s="93" t="s">
        <v>1738</v>
      </c>
      <c r="I689" s="86"/>
    </row>
    <row r="690" spans="1:9" ht="11.25">
      <c r="A690" s="95" t="s">
        <v>1743</v>
      </c>
      <c r="B690" s="86" t="s">
        <v>1331</v>
      </c>
      <c r="C690" s="86" t="s">
        <v>1332</v>
      </c>
      <c r="D690" s="86" t="s">
        <v>1749</v>
      </c>
      <c r="E690" s="86" t="s">
        <v>1745</v>
      </c>
      <c r="F690" s="86" t="s">
        <v>2</v>
      </c>
      <c r="G690" s="86" t="s">
        <v>2</v>
      </c>
      <c r="H690" s="93" t="s">
        <v>1738</v>
      </c>
      <c r="I690" s="86"/>
    </row>
    <row r="691" spans="1:9" ht="11.25">
      <c r="A691" s="95" t="s">
        <v>1743</v>
      </c>
      <c r="B691" s="86" t="s">
        <v>1333</v>
      </c>
      <c r="C691" s="86" t="s">
        <v>1334</v>
      </c>
      <c r="D691" s="86" t="s">
        <v>1749</v>
      </c>
      <c r="E691" s="86" t="s">
        <v>1745</v>
      </c>
      <c r="F691" s="86" t="s">
        <v>2</v>
      </c>
      <c r="G691" s="86" t="s">
        <v>2</v>
      </c>
      <c r="H691" s="93" t="s">
        <v>1738</v>
      </c>
      <c r="I691" s="86"/>
    </row>
    <row r="692" spans="1:9" ht="11.25">
      <c r="A692" s="95" t="s">
        <v>1743</v>
      </c>
      <c r="B692" s="86" t="s">
        <v>1335</v>
      </c>
      <c r="C692" s="86" t="s">
        <v>1336</v>
      </c>
      <c r="D692" s="86" t="s">
        <v>1749</v>
      </c>
      <c r="E692" s="86" t="s">
        <v>1745</v>
      </c>
      <c r="F692" s="86" t="s">
        <v>2</v>
      </c>
      <c r="G692" s="86" t="s">
        <v>2</v>
      </c>
      <c r="H692" s="93" t="s">
        <v>1738</v>
      </c>
      <c r="I692" s="86"/>
    </row>
    <row r="693" spans="1:9" ht="11.25">
      <c r="A693" s="95" t="s">
        <v>1743</v>
      </c>
      <c r="B693" s="86" t="s">
        <v>1337</v>
      </c>
      <c r="C693" s="86" t="s">
        <v>1338</v>
      </c>
      <c r="D693" s="86" t="s">
        <v>1749</v>
      </c>
      <c r="E693" s="86" t="s">
        <v>1745</v>
      </c>
      <c r="F693" s="86" t="s">
        <v>2</v>
      </c>
      <c r="G693" s="86" t="s">
        <v>2</v>
      </c>
      <c r="H693" s="93" t="s">
        <v>1738</v>
      </c>
      <c r="I693" s="86"/>
    </row>
    <row r="694" spans="1:9" ht="11.25">
      <c r="A694" s="95" t="s">
        <v>1743</v>
      </c>
      <c r="B694" s="86" t="s">
        <v>1339</v>
      </c>
      <c r="C694" s="86" t="s">
        <v>1340</v>
      </c>
      <c r="D694" s="86" t="s">
        <v>1749</v>
      </c>
      <c r="E694" s="86" t="s">
        <v>1745</v>
      </c>
      <c r="F694" s="86" t="s">
        <v>2</v>
      </c>
      <c r="G694" s="86" t="s">
        <v>2</v>
      </c>
      <c r="H694" s="93" t="s">
        <v>1738</v>
      </c>
      <c r="I694" s="86"/>
    </row>
    <row r="695" spans="1:9" ht="11.25">
      <c r="A695" s="95">
        <v>1</v>
      </c>
      <c r="B695" s="86" t="s">
        <v>1341</v>
      </c>
      <c r="C695" s="86" t="s">
        <v>1342</v>
      </c>
      <c r="D695" s="86" t="s">
        <v>1750</v>
      </c>
      <c r="E695" s="86" t="s">
        <v>2</v>
      </c>
      <c r="F695" s="86" t="s">
        <v>2</v>
      </c>
      <c r="G695" s="86" t="s">
        <v>1740</v>
      </c>
      <c r="H695" s="93" t="s">
        <v>1738</v>
      </c>
      <c r="I695" s="86"/>
    </row>
    <row r="696" spans="1:9" ht="11.25">
      <c r="A696" s="95" t="s">
        <v>1739</v>
      </c>
      <c r="B696" s="86" t="s">
        <v>1343</v>
      </c>
      <c r="C696" s="86" t="s">
        <v>1344</v>
      </c>
      <c r="D696" s="86" t="s">
        <v>1750</v>
      </c>
      <c r="E696" s="86" t="s">
        <v>2</v>
      </c>
      <c r="F696" s="86" t="s">
        <v>2</v>
      </c>
      <c r="G696" s="86" t="s">
        <v>1746</v>
      </c>
      <c r="H696" s="93" t="s">
        <v>1738</v>
      </c>
      <c r="I696" s="86"/>
    </row>
    <row r="697" spans="1:9" ht="11.25">
      <c r="A697" s="95" t="s">
        <v>1741</v>
      </c>
      <c r="B697" s="86" t="s">
        <v>1345</v>
      </c>
      <c r="C697" s="86" t="s">
        <v>1346</v>
      </c>
      <c r="D697" s="86" t="s">
        <v>1750</v>
      </c>
      <c r="E697" s="86" t="s">
        <v>2</v>
      </c>
      <c r="F697" s="86" t="s">
        <v>2</v>
      </c>
      <c r="G697" s="86" t="s">
        <v>1742</v>
      </c>
      <c r="H697" s="93" t="s">
        <v>1738</v>
      </c>
      <c r="I697" s="86"/>
    </row>
    <row r="698" spans="1:9" ht="11.25">
      <c r="A698" s="95" t="s">
        <v>1743</v>
      </c>
      <c r="B698" s="86" t="s">
        <v>1347</v>
      </c>
      <c r="C698" s="86" t="s">
        <v>1348</v>
      </c>
      <c r="D698" s="86" t="s">
        <v>1750</v>
      </c>
      <c r="E698" s="86" t="s">
        <v>1745</v>
      </c>
      <c r="F698" s="86" t="s">
        <v>2</v>
      </c>
      <c r="G698" s="86" t="s">
        <v>2</v>
      </c>
      <c r="H698" s="93" t="s">
        <v>1738</v>
      </c>
      <c r="I698" s="86"/>
    </row>
    <row r="699" spans="1:9" ht="11.25">
      <c r="A699" s="95" t="s">
        <v>1743</v>
      </c>
      <c r="B699" s="86" t="s">
        <v>1349</v>
      </c>
      <c r="C699" s="86" t="s">
        <v>1350</v>
      </c>
      <c r="D699" s="86" t="s">
        <v>1750</v>
      </c>
      <c r="E699" s="86" t="s">
        <v>1745</v>
      </c>
      <c r="F699" s="86" t="s">
        <v>2</v>
      </c>
      <c r="G699" s="86" t="s">
        <v>2</v>
      </c>
      <c r="H699" s="93" t="s">
        <v>1738</v>
      </c>
      <c r="I699" s="86"/>
    </row>
    <row r="700" spans="1:9" ht="11.25">
      <c r="A700" s="95" t="s">
        <v>1743</v>
      </c>
      <c r="B700" s="86" t="s">
        <v>1351</v>
      </c>
      <c r="C700" s="86" t="s">
        <v>1352</v>
      </c>
      <c r="D700" s="86" t="s">
        <v>1750</v>
      </c>
      <c r="E700" s="86" t="s">
        <v>1745</v>
      </c>
      <c r="F700" s="86" t="s">
        <v>2</v>
      </c>
      <c r="G700" s="86" t="s">
        <v>2</v>
      </c>
      <c r="H700" s="93" t="s">
        <v>1738</v>
      </c>
      <c r="I700" s="86"/>
    </row>
    <row r="701" spans="1:9" ht="11.25">
      <c r="A701" s="95" t="s">
        <v>1743</v>
      </c>
      <c r="B701" s="86" t="s">
        <v>1353</v>
      </c>
      <c r="C701" s="86" t="s">
        <v>1354</v>
      </c>
      <c r="D701" s="86" t="s">
        <v>1750</v>
      </c>
      <c r="E701" s="86" t="s">
        <v>1745</v>
      </c>
      <c r="F701" s="86" t="s">
        <v>2</v>
      </c>
      <c r="G701" s="86" t="s">
        <v>2</v>
      </c>
      <c r="H701" s="93" t="s">
        <v>1738</v>
      </c>
      <c r="I701" s="86"/>
    </row>
    <row r="702" spans="1:9" ht="11.25">
      <c r="A702" s="95" t="s">
        <v>1743</v>
      </c>
      <c r="B702" s="86" t="s">
        <v>1355</v>
      </c>
      <c r="C702" s="86" t="s">
        <v>1356</v>
      </c>
      <c r="D702" s="86" t="s">
        <v>1750</v>
      </c>
      <c r="E702" s="86" t="s">
        <v>1745</v>
      </c>
      <c r="F702" s="86" t="s">
        <v>2</v>
      </c>
      <c r="G702" s="86" t="s">
        <v>2</v>
      </c>
      <c r="H702" s="93" t="s">
        <v>1738</v>
      </c>
      <c r="I702" s="86"/>
    </row>
    <row r="703" spans="1:9" ht="11.25">
      <c r="A703" s="95" t="s">
        <v>1743</v>
      </c>
      <c r="B703" s="86" t="s">
        <v>1357</v>
      </c>
      <c r="C703" s="86" t="s">
        <v>1358</v>
      </c>
      <c r="D703" s="86" t="s">
        <v>1750</v>
      </c>
      <c r="E703" s="86" t="s">
        <v>1745</v>
      </c>
      <c r="F703" s="86" t="s">
        <v>2</v>
      </c>
      <c r="G703" s="86" t="s">
        <v>2</v>
      </c>
      <c r="H703" s="93" t="s">
        <v>1738</v>
      </c>
      <c r="I703" s="86"/>
    </row>
    <row r="704" spans="1:9" ht="11.25">
      <c r="A704" s="95" t="s">
        <v>1741</v>
      </c>
      <c r="B704" s="86" t="s">
        <v>1359</v>
      </c>
      <c r="C704" s="86" t="s">
        <v>1360</v>
      </c>
      <c r="D704" s="86" t="s">
        <v>1750</v>
      </c>
      <c r="E704" s="86" t="s">
        <v>2</v>
      </c>
      <c r="F704" s="86" t="s">
        <v>2</v>
      </c>
      <c r="G704" s="86" t="s">
        <v>1742</v>
      </c>
      <c r="H704" s="93" t="s">
        <v>1738</v>
      </c>
      <c r="I704" s="86"/>
    </row>
    <row r="705" spans="1:9" ht="11.25">
      <c r="A705" s="95" t="s">
        <v>1743</v>
      </c>
      <c r="B705" s="86" t="s">
        <v>1361</v>
      </c>
      <c r="C705" s="86" t="s">
        <v>1362</v>
      </c>
      <c r="D705" s="86" t="s">
        <v>1750</v>
      </c>
      <c r="E705" s="86" t="s">
        <v>1745</v>
      </c>
      <c r="F705" s="86" t="s">
        <v>2</v>
      </c>
      <c r="G705" s="86" t="s">
        <v>2</v>
      </c>
      <c r="H705" s="93" t="s">
        <v>1738</v>
      </c>
      <c r="I705" s="86"/>
    </row>
    <row r="706" spans="1:9" ht="11.25">
      <c r="A706" s="95" t="s">
        <v>1741</v>
      </c>
      <c r="B706" s="86" t="s">
        <v>1363</v>
      </c>
      <c r="C706" s="86" t="s">
        <v>1364</v>
      </c>
      <c r="D706" s="86" t="s">
        <v>1750</v>
      </c>
      <c r="E706" s="86" t="s">
        <v>2</v>
      </c>
      <c r="F706" s="86" t="s">
        <v>2</v>
      </c>
      <c r="G706" s="86" t="s">
        <v>1742</v>
      </c>
      <c r="H706" s="93" t="s">
        <v>1738</v>
      </c>
      <c r="I706" s="86"/>
    </row>
    <row r="707" spans="1:9" ht="11.25">
      <c r="A707" s="95" t="s">
        <v>1743</v>
      </c>
      <c r="B707" s="86" t="s">
        <v>1365</v>
      </c>
      <c r="C707" s="86" t="s">
        <v>1366</v>
      </c>
      <c r="D707" s="86" t="s">
        <v>1750</v>
      </c>
      <c r="E707" s="86" t="s">
        <v>1745</v>
      </c>
      <c r="F707" s="86" t="s">
        <v>2</v>
      </c>
      <c r="G707" s="86" t="s">
        <v>2</v>
      </c>
      <c r="H707" s="93" t="s">
        <v>1738</v>
      </c>
      <c r="I707" s="86"/>
    </row>
    <row r="708" spans="1:9" ht="11.25">
      <c r="A708" s="95" t="s">
        <v>1741</v>
      </c>
      <c r="B708" s="86" t="s">
        <v>1367</v>
      </c>
      <c r="C708" s="86" t="s">
        <v>1368</v>
      </c>
      <c r="D708" s="86" t="s">
        <v>1750</v>
      </c>
      <c r="E708" s="86" t="s">
        <v>2</v>
      </c>
      <c r="F708" s="86" t="s">
        <v>2</v>
      </c>
      <c r="G708" s="86" t="s">
        <v>1742</v>
      </c>
      <c r="H708" s="93" t="s">
        <v>1738</v>
      </c>
      <c r="I708" s="86"/>
    </row>
    <row r="709" spans="1:9" ht="11.25">
      <c r="A709" s="95" t="s">
        <v>1743</v>
      </c>
      <c r="B709" s="86" t="s">
        <v>1369</v>
      </c>
      <c r="C709" s="86" t="s">
        <v>1370</v>
      </c>
      <c r="D709" s="86" t="s">
        <v>1750</v>
      </c>
      <c r="E709" s="86" t="s">
        <v>1745</v>
      </c>
      <c r="F709" s="86" t="s">
        <v>2</v>
      </c>
      <c r="G709" s="86" t="s">
        <v>2</v>
      </c>
      <c r="H709" s="93" t="s">
        <v>1738</v>
      </c>
      <c r="I709" s="86"/>
    </row>
    <row r="710" spans="1:9" ht="11.25">
      <c r="A710" s="95" t="s">
        <v>1743</v>
      </c>
      <c r="B710" s="86" t="s">
        <v>1371</v>
      </c>
      <c r="C710" s="86" t="s">
        <v>1372</v>
      </c>
      <c r="D710" s="86" t="s">
        <v>1750</v>
      </c>
      <c r="E710" s="86" t="s">
        <v>1745</v>
      </c>
      <c r="F710" s="86" t="s">
        <v>2</v>
      </c>
      <c r="G710" s="86" t="s">
        <v>2</v>
      </c>
      <c r="H710" s="93" t="s">
        <v>1738</v>
      </c>
      <c r="I710" s="86"/>
    </row>
    <row r="711" spans="1:9" ht="11.25">
      <c r="A711" s="95" t="s">
        <v>1743</v>
      </c>
      <c r="B711" s="86" t="s">
        <v>1373</v>
      </c>
      <c r="C711" s="86" t="s">
        <v>1374</v>
      </c>
      <c r="D711" s="86" t="s">
        <v>1750</v>
      </c>
      <c r="E711" s="86" t="s">
        <v>1745</v>
      </c>
      <c r="F711" s="86" t="s">
        <v>2</v>
      </c>
      <c r="G711" s="86" t="s">
        <v>2</v>
      </c>
      <c r="H711" s="93" t="s">
        <v>1738</v>
      </c>
      <c r="I711" s="86"/>
    </row>
    <row r="712" spans="1:9" ht="11.25">
      <c r="A712" s="95" t="s">
        <v>1743</v>
      </c>
      <c r="B712" s="86" t="s">
        <v>1375</v>
      </c>
      <c r="C712" s="86" t="s">
        <v>1376</v>
      </c>
      <c r="D712" s="86" t="s">
        <v>1750</v>
      </c>
      <c r="E712" s="86" t="s">
        <v>1745</v>
      </c>
      <c r="F712" s="86" t="s">
        <v>2</v>
      </c>
      <c r="G712" s="86" t="s">
        <v>2</v>
      </c>
      <c r="H712" s="93" t="s">
        <v>1738</v>
      </c>
      <c r="I712" s="86"/>
    </row>
    <row r="713" spans="1:9" ht="11.25">
      <c r="A713" s="95" t="s">
        <v>1743</v>
      </c>
      <c r="B713" s="86" t="s">
        <v>1377</v>
      </c>
      <c r="C713" s="86" t="s">
        <v>1378</v>
      </c>
      <c r="D713" s="86" t="s">
        <v>1750</v>
      </c>
      <c r="E713" s="86" t="s">
        <v>1745</v>
      </c>
      <c r="F713" s="86" t="s">
        <v>2</v>
      </c>
      <c r="G713" s="86" t="s">
        <v>2</v>
      </c>
      <c r="H713" s="93" t="s">
        <v>1738</v>
      </c>
      <c r="I713" s="86"/>
    </row>
    <row r="714" spans="1:9" ht="11.25">
      <c r="A714" s="95" t="s">
        <v>1741</v>
      </c>
      <c r="B714" s="86" t="s">
        <v>1379</v>
      </c>
      <c r="C714" s="86" t="s">
        <v>1380</v>
      </c>
      <c r="D714" s="86" t="s">
        <v>1750</v>
      </c>
      <c r="E714" s="86" t="s">
        <v>1745</v>
      </c>
      <c r="F714" s="86" t="s">
        <v>2</v>
      </c>
      <c r="G714" s="86" t="s">
        <v>1742</v>
      </c>
      <c r="H714" s="93" t="s">
        <v>1738</v>
      </c>
      <c r="I714" s="86"/>
    </row>
    <row r="715" spans="1:9" ht="11.25">
      <c r="A715" s="95" t="s">
        <v>1741</v>
      </c>
      <c r="B715" s="86" t="s">
        <v>1381</v>
      </c>
      <c r="C715" s="86" t="s">
        <v>1382</v>
      </c>
      <c r="D715" s="86" t="s">
        <v>1750</v>
      </c>
      <c r="E715" s="86" t="s">
        <v>2</v>
      </c>
      <c r="F715" s="86" t="s">
        <v>2</v>
      </c>
      <c r="G715" s="86" t="s">
        <v>1742</v>
      </c>
      <c r="H715" s="93" t="s">
        <v>1738</v>
      </c>
      <c r="I715" s="86"/>
    </row>
    <row r="716" spans="1:9" ht="11.25">
      <c r="A716" s="95" t="s">
        <v>1743</v>
      </c>
      <c r="B716" s="86" t="s">
        <v>1383</v>
      </c>
      <c r="C716" s="86" t="s">
        <v>1384</v>
      </c>
      <c r="D716" s="86" t="s">
        <v>1750</v>
      </c>
      <c r="E716" s="86" t="s">
        <v>1745</v>
      </c>
      <c r="F716" s="86" t="s">
        <v>2</v>
      </c>
      <c r="G716" s="86" t="s">
        <v>2</v>
      </c>
      <c r="H716" s="93" t="s">
        <v>1738</v>
      </c>
      <c r="I716" s="86"/>
    </row>
    <row r="717" spans="1:9" ht="11.25">
      <c r="A717" s="95" t="s">
        <v>1743</v>
      </c>
      <c r="B717" s="86" t="s">
        <v>1385</v>
      </c>
      <c r="C717" s="86" t="s">
        <v>1386</v>
      </c>
      <c r="D717" s="86" t="s">
        <v>1750</v>
      </c>
      <c r="E717" s="86" t="s">
        <v>1745</v>
      </c>
      <c r="F717" s="86" t="s">
        <v>2</v>
      </c>
      <c r="G717" s="86" t="s">
        <v>2</v>
      </c>
      <c r="H717" s="93" t="s">
        <v>1738</v>
      </c>
      <c r="I717" s="86"/>
    </row>
    <row r="718" spans="1:9" ht="11.25">
      <c r="A718" s="95" t="s">
        <v>1743</v>
      </c>
      <c r="B718" s="86" t="s">
        <v>1387</v>
      </c>
      <c r="C718" s="86" t="s">
        <v>1388</v>
      </c>
      <c r="D718" s="86" t="s">
        <v>1750</v>
      </c>
      <c r="E718" s="86" t="s">
        <v>1745</v>
      </c>
      <c r="F718" s="86" t="s">
        <v>2</v>
      </c>
      <c r="G718" s="86" t="s">
        <v>2</v>
      </c>
      <c r="H718" s="93" t="s">
        <v>1738</v>
      </c>
      <c r="I718" s="86"/>
    </row>
    <row r="719" spans="1:9" ht="11.25">
      <c r="A719" s="95">
        <v>1</v>
      </c>
      <c r="B719" s="86" t="s">
        <v>1389</v>
      </c>
      <c r="C719" s="86" t="s">
        <v>1390</v>
      </c>
      <c r="D719" s="86" t="s">
        <v>1751</v>
      </c>
      <c r="E719" s="86" t="s">
        <v>2</v>
      </c>
      <c r="F719" s="86" t="s">
        <v>2</v>
      </c>
      <c r="G719" s="86" t="s">
        <v>1740</v>
      </c>
      <c r="H719" s="93" t="s">
        <v>1738</v>
      </c>
      <c r="I719" s="86"/>
    </row>
    <row r="720" spans="1:9" ht="11.25">
      <c r="A720" s="95" t="s">
        <v>1739</v>
      </c>
      <c r="B720" s="86" t="s">
        <v>1391</v>
      </c>
      <c r="C720" s="86" t="s">
        <v>1392</v>
      </c>
      <c r="D720" s="86" t="s">
        <v>1751</v>
      </c>
      <c r="E720" s="86" t="s">
        <v>2</v>
      </c>
      <c r="F720" s="86" t="s">
        <v>2</v>
      </c>
      <c r="G720" s="86" t="s">
        <v>1746</v>
      </c>
      <c r="H720" s="93" t="s">
        <v>1738</v>
      </c>
      <c r="I720" s="86"/>
    </row>
    <row r="721" spans="1:9" ht="11.25">
      <c r="A721" s="95" t="s">
        <v>1741</v>
      </c>
      <c r="B721" s="86" t="s">
        <v>1393</v>
      </c>
      <c r="C721" s="86" t="s">
        <v>1392</v>
      </c>
      <c r="D721" s="86" t="s">
        <v>1751</v>
      </c>
      <c r="E721" s="86" t="s">
        <v>2</v>
      </c>
      <c r="F721" s="86" t="s">
        <v>2</v>
      </c>
      <c r="G721" s="86" t="s">
        <v>2</v>
      </c>
      <c r="H721" s="93" t="s">
        <v>1738</v>
      </c>
      <c r="I721" s="86"/>
    </row>
    <row r="722" spans="1:9" ht="11.25">
      <c r="A722" s="95" t="s">
        <v>1743</v>
      </c>
      <c r="B722" s="86" t="s">
        <v>1394</v>
      </c>
      <c r="C722" s="86" t="s">
        <v>1395</v>
      </c>
      <c r="D722" s="86" t="s">
        <v>1751</v>
      </c>
      <c r="E722" s="86" t="s">
        <v>2</v>
      </c>
      <c r="F722" s="86" t="s">
        <v>2</v>
      </c>
      <c r="G722" s="86" t="s">
        <v>2</v>
      </c>
      <c r="H722" s="93" t="s">
        <v>1738</v>
      </c>
      <c r="I722" s="86"/>
    </row>
    <row r="723" spans="1:9" ht="11.25">
      <c r="A723" s="95" t="s">
        <v>1744</v>
      </c>
      <c r="B723" s="86" t="s">
        <v>1396</v>
      </c>
      <c r="C723" s="86" t="s">
        <v>1397</v>
      </c>
      <c r="D723" s="86" t="s">
        <v>1751</v>
      </c>
      <c r="E723" s="86" t="s">
        <v>1745</v>
      </c>
      <c r="F723" s="86" t="s">
        <v>2</v>
      </c>
      <c r="G723" s="86" t="s">
        <v>1742</v>
      </c>
      <c r="H723" s="93" t="s">
        <v>1738</v>
      </c>
      <c r="I723" s="86"/>
    </row>
    <row r="724" spans="1:9" ht="11.25">
      <c r="A724" s="95" t="s">
        <v>1744</v>
      </c>
      <c r="B724" s="86" t="s">
        <v>1398</v>
      </c>
      <c r="C724" s="86" t="s">
        <v>1395</v>
      </c>
      <c r="D724" s="86" t="s">
        <v>1751</v>
      </c>
      <c r="E724" s="86" t="s">
        <v>1745</v>
      </c>
      <c r="F724" s="86" t="s">
        <v>2</v>
      </c>
      <c r="G724" s="86" t="s">
        <v>1742</v>
      </c>
      <c r="H724" s="93" t="s">
        <v>1738</v>
      </c>
      <c r="I724" s="86"/>
    </row>
    <row r="725" spans="1:9" ht="11.25">
      <c r="A725" s="95" t="s">
        <v>1743</v>
      </c>
      <c r="B725" s="86" t="s">
        <v>1399</v>
      </c>
      <c r="C725" s="86" t="s">
        <v>1400</v>
      </c>
      <c r="D725" s="86" t="s">
        <v>1751</v>
      </c>
      <c r="E725" s="86" t="s">
        <v>2</v>
      </c>
      <c r="F725" s="86" t="s">
        <v>2</v>
      </c>
      <c r="G725" s="86" t="s">
        <v>2</v>
      </c>
      <c r="H725" s="93" t="s">
        <v>1738</v>
      </c>
      <c r="I725" s="86"/>
    </row>
    <row r="726" spans="1:9" ht="11.25">
      <c r="A726" s="95" t="s">
        <v>1744</v>
      </c>
      <c r="B726" s="86" t="s">
        <v>1401</v>
      </c>
      <c r="C726" s="86" t="s">
        <v>1402</v>
      </c>
      <c r="D726" s="86" t="s">
        <v>1751</v>
      </c>
      <c r="E726" s="86" t="s">
        <v>1745</v>
      </c>
      <c r="F726" s="86" t="s">
        <v>2</v>
      </c>
      <c r="G726" s="86" t="s">
        <v>1742</v>
      </c>
      <c r="H726" s="93" t="s">
        <v>1738</v>
      </c>
      <c r="I726" s="86"/>
    </row>
    <row r="727" spans="1:9" ht="11.25">
      <c r="A727" s="95" t="s">
        <v>1744</v>
      </c>
      <c r="B727" s="86" t="s">
        <v>1403</v>
      </c>
      <c r="C727" s="86" t="s">
        <v>1404</v>
      </c>
      <c r="D727" s="86" t="s">
        <v>1751</v>
      </c>
      <c r="E727" s="86" t="s">
        <v>1745</v>
      </c>
      <c r="F727" s="86" t="s">
        <v>2</v>
      </c>
      <c r="G727" s="86" t="s">
        <v>1742</v>
      </c>
      <c r="H727" s="93" t="s">
        <v>1738</v>
      </c>
      <c r="I727" s="86"/>
    </row>
    <row r="728" spans="1:9" ht="11.25">
      <c r="A728" s="95" t="s">
        <v>1744</v>
      </c>
      <c r="B728" s="86" t="s">
        <v>1405</v>
      </c>
      <c r="C728" s="86" t="s">
        <v>1406</v>
      </c>
      <c r="D728" s="86" t="s">
        <v>1751</v>
      </c>
      <c r="E728" s="86" t="s">
        <v>1745</v>
      </c>
      <c r="F728" s="86" t="s">
        <v>2</v>
      </c>
      <c r="G728" s="86" t="s">
        <v>1742</v>
      </c>
      <c r="H728" s="93" t="s">
        <v>1738</v>
      </c>
      <c r="I728" s="86"/>
    </row>
    <row r="729" spans="1:9" ht="11.25">
      <c r="A729" s="95" t="s">
        <v>1743</v>
      </c>
      <c r="B729" s="86" t="s">
        <v>1407</v>
      </c>
      <c r="C729" s="86" t="s">
        <v>1408</v>
      </c>
      <c r="D729" s="86" t="s">
        <v>1751</v>
      </c>
      <c r="E729" s="86" t="s">
        <v>1745</v>
      </c>
      <c r="F729" s="86" t="s">
        <v>2</v>
      </c>
      <c r="G729" s="86" t="s">
        <v>1742</v>
      </c>
      <c r="H729" s="93" t="s">
        <v>1738</v>
      </c>
      <c r="I729" s="86"/>
    </row>
    <row r="730" spans="1:9" ht="11.25">
      <c r="A730" s="95" t="s">
        <v>1739</v>
      </c>
      <c r="B730" s="86" t="s">
        <v>1409</v>
      </c>
      <c r="C730" s="86" t="s">
        <v>1410</v>
      </c>
      <c r="D730" s="86" t="s">
        <v>1751</v>
      </c>
      <c r="E730" s="86" t="s">
        <v>2</v>
      </c>
      <c r="F730" s="86" t="s">
        <v>2</v>
      </c>
      <c r="G730" s="86" t="s">
        <v>2</v>
      </c>
      <c r="H730" s="93" t="s">
        <v>1738</v>
      </c>
      <c r="I730" s="86"/>
    </row>
    <row r="731" spans="1:9" ht="11.25">
      <c r="A731" s="95" t="s">
        <v>1741</v>
      </c>
      <c r="B731" s="86" t="s">
        <v>1411</v>
      </c>
      <c r="C731" s="86" t="s">
        <v>1412</v>
      </c>
      <c r="D731" s="86" t="s">
        <v>1751</v>
      </c>
      <c r="E731" s="86" t="s">
        <v>2</v>
      </c>
      <c r="F731" s="86" t="s">
        <v>2</v>
      </c>
      <c r="G731" s="86" t="s">
        <v>2</v>
      </c>
      <c r="H731" s="93" t="s">
        <v>1738</v>
      </c>
      <c r="I731" s="86"/>
    </row>
    <row r="732" spans="1:9" ht="11.25">
      <c r="A732" s="95" t="s">
        <v>1743</v>
      </c>
      <c r="B732" s="86" t="s">
        <v>1413</v>
      </c>
      <c r="C732" s="86" t="s">
        <v>1414</v>
      </c>
      <c r="D732" s="86" t="s">
        <v>1751</v>
      </c>
      <c r="E732" s="86" t="s">
        <v>2</v>
      </c>
      <c r="F732" s="86" t="s">
        <v>2</v>
      </c>
      <c r="G732" s="86" t="s">
        <v>1742</v>
      </c>
      <c r="H732" s="93" t="s">
        <v>1738</v>
      </c>
      <c r="I732" s="86"/>
    </row>
    <row r="733" spans="1:9" ht="11.25">
      <c r="A733" s="95" t="s">
        <v>1744</v>
      </c>
      <c r="B733" s="86" t="s">
        <v>1415</v>
      </c>
      <c r="C733" s="86" t="s">
        <v>1416</v>
      </c>
      <c r="D733" s="86" t="s">
        <v>1751</v>
      </c>
      <c r="E733" s="86" t="s">
        <v>1745</v>
      </c>
      <c r="F733" s="86" t="s">
        <v>2</v>
      </c>
      <c r="G733" s="86" t="s">
        <v>2</v>
      </c>
      <c r="H733" s="93" t="s">
        <v>1738</v>
      </c>
      <c r="I733" s="86"/>
    </row>
    <row r="734" spans="1:9" ht="11.25">
      <c r="A734" s="95" t="s">
        <v>1743</v>
      </c>
      <c r="B734" s="86" t="s">
        <v>1417</v>
      </c>
      <c r="C734" s="86" t="s">
        <v>1418</v>
      </c>
      <c r="D734" s="86" t="s">
        <v>1751</v>
      </c>
      <c r="E734" s="86" t="s">
        <v>2</v>
      </c>
      <c r="F734" s="86" t="s">
        <v>2</v>
      </c>
      <c r="G734" s="86" t="s">
        <v>1742</v>
      </c>
      <c r="H734" s="93" t="s">
        <v>1738</v>
      </c>
      <c r="I734" s="86"/>
    </row>
    <row r="735" spans="1:9" ht="11.25">
      <c r="A735" s="95" t="s">
        <v>1744</v>
      </c>
      <c r="B735" s="86" t="s">
        <v>1419</v>
      </c>
      <c r="C735" s="86" t="s">
        <v>1420</v>
      </c>
      <c r="D735" s="86" t="s">
        <v>1751</v>
      </c>
      <c r="E735" s="86" t="s">
        <v>1745</v>
      </c>
      <c r="F735" s="86" t="s">
        <v>2</v>
      </c>
      <c r="G735" s="86" t="s">
        <v>2</v>
      </c>
      <c r="H735" s="93" t="s">
        <v>1738</v>
      </c>
      <c r="I735" s="86"/>
    </row>
    <row r="736" spans="1:9" ht="11.25">
      <c r="A736" s="95" t="s">
        <v>1744</v>
      </c>
      <c r="B736" s="86" t="s">
        <v>1421</v>
      </c>
      <c r="C736" s="86" t="s">
        <v>1422</v>
      </c>
      <c r="D736" s="86" t="s">
        <v>1751</v>
      </c>
      <c r="E736" s="86" t="s">
        <v>1745</v>
      </c>
      <c r="F736" s="86" t="s">
        <v>2</v>
      </c>
      <c r="G736" s="86" t="s">
        <v>2</v>
      </c>
      <c r="H736" s="93" t="s">
        <v>1738</v>
      </c>
      <c r="I736" s="86"/>
    </row>
    <row r="737" spans="1:9" ht="11.25">
      <c r="A737" s="95" t="s">
        <v>1744</v>
      </c>
      <c r="B737" s="86" t="s">
        <v>1423</v>
      </c>
      <c r="C737" s="86" t="s">
        <v>1424</v>
      </c>
      <c r="D737" s="86" t="s">
        <v>1751</v>
      </c>
      <c r="E737" s="86" t="s">
        <v>1745</v>
      </c>
      <c r="F737" s="86" t="s">
        <v>2</v>
      </c>
      <c r="G737" s="86" t="s">
        <v>2</v>
      </c>
      <c r="H737" s="93" t="s">
        <v>1738</v>
      </c>
      <c r="I737" s="86"/>
    </row>
    <row r="738" spans="1:9" ht="11.25">
      <c r="A738" s="95" t="s">
        <v>1744</v>
      </c>
      <c r="B738" s="86" t="s">
        <v>1425</v>
      </c>
      <c r="C738" s="86" t="s">
        <v>1426</v>
      </c>
      <c r="D738" s="86" t="s">
        <v>1751</v>
      </c>
      <c r="E738" s="86" t="s">
        <v>1745</v>
      </c>
      <c r="F738" s="86" t="s">
        <v>2</v>
      </c>
      <c r="G738" s="86" t="s">
        <v>2</v>
      </c>
      <c r="H738" s="93" t="s">
        <v>1738</v>
      </c>
      <c r="I738" s="86"/>
    </row>
    <row r="739" spans="1:9" ht="11.25">
      <c r="A739" s="95" t="s">
        <v>1744</v>
      </c>
      <c r="B739" s="86" t="s">
        <v>1427</v>
      </c>
      <c r="C739" s="86" t="s">
        <v>1428</v>
      </c>
      <c r="D739" s="86" t="s">
        <v>1751</v>
      </c>
      <c r="E739" s="86" t="s">
        <v>1745</v>
      </c>
      <c r="F739" s="86" t="s">
        <v>2</v>
      </c>
      <c r="G739" s="86" t="s">
        <v>2</v>
      </c>
      <c r="H739" s="93" t="s">
        <v>1738</v>
      </c>
      <c r="I739" s="86"/>
    </row>
    <row r="740" spans="1:9" ht="11.25">
      <c r="A740" s="95" t="s">
        <v>1743</v>
      </c>
      <c r="B740" s="86" t="s">
        <v>1429</v>
      </c>
      <c r="C740" s="86" t="s">
        <v>1430</v>
      </c>
      <c r="D740" s="86" t="s">
        <v>1751</v>
      </c>
      <c r="E740" s="86" t="s">
        <v>2</v>
      </c>
      <c r="F740" s="86" t="s">
        <v>2</v>
      </c>
      <c r="G740" s="86" t="s">
        <v>1742</v>
      </c>
      <c r="H740" s="93" t="s">
        <v>1738</v>
      </c>
      <c r="I740" s="86"/>
    </row>
    <row r="741" spans="1:9" ht="11.25">
      <c r="A741" s="95" t="s">
        <v>1744</v>
      </c>
      <c r="B741" s="86" t="s">
        <v>1431</v>
      </c>
      <c r="C741" s="86" t="s">
        <v>1432</v>
      </c>
      <c r="D741" s="86" t="s">
        <v>1751</v>
      </c>
      <c r="E741" s="86" t="s">
        <v>1745</v>
      </c>
      <c r="F741" s="86" t="s">
        <v>2</v>
      </c>
      <c r="G741" s="86" t="s">
        <v>2</v>
      </c>
      <c r="H741" s="93" t="s">
        <v>1738</v>
      </c>
      <c r="I741" s="86"/>
    </row>
    <row r="742" spans="1:9" ht="11.25">
      <c r="A742" s="95" t="s">
        <v>1744</v>
      </c>
      <c r="B742" s="86" t="s">
        <v>1433</v>
      </c>
      <c r="C742" s="86" t="s">
        <v>1434</v>
      </c>
      <c r="D742" s="86" t="s">
        <v>1751</v>
      </c>
      <c r="E742" s="86" t="s">
        <v>1745</v>
      </c>
      <c r="F742" s="86" t="s">
        <v>2</v>
      </c>
      <c r="G742" s="86" t="s">
        <v>2</v>
      </c>
      <c r="H742" s="93" t="s">
        <v>1738</v>
      </c>
      <c r="I742" s="86"/>
    </row>
    <row r="743" spans="1:9" ht="11.25">
      <c r="A743" s="95" t="s">
        <v>1744</v>
      </c>
      <c r="B743" s="86" t="s">
        <v>1435</v>
      </c>
      <c r="C743" s="86" t="s">
        <v>1436</v>
      </c>
      <c r="D743" s="86" t="s">
        <v>1751</v>
      </c>
      <c r="E743" s="86" t="s">
        <v>1745</v>
      </c>
      <c r="F743" s="86" t="s">
        <v>2</v>
      </c>
      <c r="G743" s="86" t="s">
        <v>2</v>
      </c>
      <c r="H743" s="93" t="s">
        <v>1738</v>
      </c>
      <c r="I743" s="86"/>
    </row>
    <row r="744" spans="1:9" ht="11.25">
      <c r="A744" s="95" t="s">
        <v>1744</v>
      </c>
      <c r="B744" s="86" t="s">
        <v>1437</v>
      </c>
      <c r="C744" s="86" t="s">
        <v>1438</v>
      </c>
      <c r="D744" s="86" t="s">
        <v>1751</v>
      </c>
      <c r="E744" s="86" t="s">
        <v>1745</v>
      </c>
      <c r="F744" s="86" t="s">
        <v>2</v>
      </c>
      <c r="G744" s="86" t="s">
        <v>2</v>
      </c>
      <c r="H744" s="93" t="s">
        <v>1738</v>
      </c>
      <c r="I744" s="86"/>
    </row>
    <row r="745" spans="1:9" ht="11.25">
      <c r="A745" s="95" t="s">
        <v>1744</v>
      </c>
      <c r="B745" s="86" t="s">
        <v>1439</v>
      </c>
      <c r="C745" s="86" t="s">
        <v>1440</v>
      </c>
      <c r="D745" s="86" t="s">
        <v>1751</v>
      </c>
      <c r="E745" s="86" t="s">
        <v>1745</v>
      </c>
      <c r="F745" s="86" t="s">
        <v>2</v>
      </c>
      <c r="G745" s="86" t="s">
        <v>2</v>
      </c>
      <c r="H745" s="93" t="s">
        <v>1738</v>
      </c>
      <c r="I745" s="86"/>
    </row>
    <row r="746" spans="1:9" ht="11.25">
      <c r="A746" s="95" t="s">
        <v>1744</v>
      </c>
      <c r="B746" s="86" t="s">
        <v>1441</v>
      </c>
      <c r="C746" s="86" t="s">
        <v>1442</v>
      </c>
      <c r="D746" s="86" t="s">
        <v>1751</v>
      </c>
      <c r="E746" s="86" t="s">
        <v>1745</v>
      </c>
      <c r="F746" s="86" t="s">
        <v>2</v>
      </c>
      <c r="G746" s="86" t="s">
        <v>2</v>
      </c>
      <c r="H746" s="93" t="s">
        <v>1738</v>
      </c>
      <c r="I746" s="86"/>
    </row>
    <row r="747" spans="1:9" ht="11.25">
      <c r="A747" s="95" t="s">
        <v>1744</v>
      </c>
      <c r="B747" s="86" t="s">
        <v>1443</v>
      </c>
      <c r="C747" s="86" t="s">
        <v>1444</v>
      </c>
      <c r="D747" s="86" t="s">
        <v>1751</v>
      </c>
      <c r="E747" s="86" t="s">
        <v>1745</v>
      </c>
      <c r="F747" s="86" t="s">
        <v>2</v>
      </c>
      <c r="G747" s="86" t="s">
        <v>2</v>
      </c>
      <c r="H747" s="93" t="s">
        <v>1738</v>
      </c>
      <c r="I747" s="86"/>
    </row>
    <row r="748" spans="1:9" ht="11.25">
      <c r="A748" s="95" t="s">
        <v>1744</v>
      </c>
      <c r="B748" s="86" t="s">
        <v>1445</v>
      </c>
      <c r="C748" s="86" t="s">
        <v>1446</v>
      </c>
      <c r="D748" s="86" t="s">
        <v>1751</v>
      </c>
      <c r="E748" s="86" t="s">
        <v>1745</v>
      </c>
      <c r="F748" s="86" t="s">
        <v>2</v>
      </c>
      <c r="G748" s="86" t="s">
        <v>2</v>
      </c>
      <c r="H748" s="93" t="s">
        <v>1738</v>
      </c>
      <c r="I748" s="86"/>
    </row>
    <row r="749" spans="1:9" ht="11.25">
      <c r="A749" s="95" t="s">
        <v>1744</v>
      </c>
      <c r="B749" s="86" t="s">
        <v>1447</v>
      </c>
      <c r="C749" s="86" t="s">
        <v>1448</v>
      </c>
      <c r="D749" s="86" t="s">
        <v>1751</v>
      </c>
      <c r="E749" s="86" t="s">
        <v>1745</v>
      </c>
      <c r="F749" s="86" t="s">
        <v>2</v>
      </c>
      <c r="G749" s="86" t="s">
        <v>2</v>
      </c>
      <c r="H749" s="93" t="s">
        <v>1738</v>
      </c>
      <c r="I749" s="86"/>
    </row>
    <row r="750" spans="1:9" ht="11.25">
      <c r="A750" s="95" t="s">
        <v>1744</v>
      </c>
      <c r="B750" s="86" t="s">
        <v>1449</v>
      </c>
      <c r="C750" s="86" t="s">
        <v>1450</v>
      </c>
      <c r="D750" s="86" t="s">
        <v>1751</v>
      </c>
      <c r="E750" s="86" t="s">
        <v>1745</v>
      </c>
      <c r="F750" s="86" t="s">
        <v>2</v>
      </c>
      <c r="G750" s="86" t="s">
        <v>2</v>
      </c>
      <c r="H750" s="93" t="s">
        <v>1738</v>
      </c>
      <c r="I750" s="86"/>
    </row>
    <row r="751" spans="1:9" ht="11.25">
      <c r="A751" s="95" t="s">
        <v>1744</v>
      </c>
      <c r="B751" s="86" t="s">
        <v>1451</v>
      </c>
      <c r="C751" s="86" t="s">
        <v>1452</v>
      </c>
      <c r="D751" s="86" t="s">
        <v>1751</v>
      </c>
      <c r="E751" s="86" t="s">
        <v>1745</v>
      </c>
      <c r="F751" s="86" t="s">
        <v>2</v>
      </c>
      <c r="G751" s="86" t="s">
        <v>2</v>
      </c>
      <c r="H751" s="93" t="s">
        <v>1738</v>
      </c>
      <c r="I751" s="86"/>
    </row>
    <row r="752" spans="1:9" ht="11.25">
      <c r="A752" s="95" t="s">
        <v>1744</v>
      </c>
      <c r="B752" s="86" t="s">
        <v>1453</v>
      </c>
      <c r="C752" s="86" t="s">
        <v>1454</v>
      </c>
      <c r="D752" s="86" t="s">
        <v>1751</v>
      </c>
      <c r="E752" s="86" t="s">
        <v>1745</v>
      </c>
      <c r="F752" s="86" t="s">
        <v>2</v>
      </c>
      <c r="G752" s="86" t="s">
        <v>2</v>
      </c>
      <c r="H752" s="93" t="s">
        <v>1738</v>
      </c>
      <c r="I752" s="86"/>
    </row>
    <row r="753" spans="1:9" ht="11.25">
      <c r="A753" s="95" t="s">
        <v>1744</v>
      </c>
      <c r="B753" s="86" t="s">
        <v>1455</v>
      </c>
      <c r="C753" s="86" t="s">
        <v>1456</v>
      </c>
      <c r="D753" s="86" t="s">
        <v>1751</v>
      </c>
      <c r="E753" s="86" t="s">
        <v>1745</v>
      </c>
      <c r="F753" s="86" t="s">
        <v>2</v>
      </c>
      <c r="G753" s="86" t="s">
        <v>2</v>
      </c>
      <c r="H753" s="93" t="s">
        <v>1738</v>
      </c>
      <c r="I753" s="86"/>
    </row>
    <row r="754" spans="1:9" ht="11.25">
      <c r="A754" s="95" t="s">
        <v>1744</v>
      </c>
      <c r="B754" s="86" t="s">
        <v>1457</v>
      </c>
      <c r="C754" s="86" t="s">
        <v>1458</v>
      </c>
      <c r="D754" s="86" t="s">
        <v>1751</v>
      </c>
      <c r="E754" s="86" t="s">
        <v>1745</v>
      </c>
      <c r="F754" s="86" t="s">
        <v>2</v>
      </c>
      <c r="G754" s="86" t="s">
        <v>2</v>
      </c>
      <c r="H754" s="93" t="s">
        <v>1738</v>
      </c>
      <c r="I754" s="86"/>
    </row>
    <row r="755" spans="1:9" ht="11.25">
      <c r="A755" s="95" t="s">
        <v>1744</v>
      </c>
      <c r="B755" s="86" t="s">
        <v>1459</v>
      </c>
      <c r="C755" s="86" t="s">
        <v>1460</v>
      </c>
      <c r="D755" s="86" t="s">
        <v>1751</v>
      </c>
      <c r="E755" s="86" t="s">
        <v>1745</v>
      </c>
      <c r="F755" s="86" t="s">
        <v>2</v>
      </c>
      <c r="G755" s="86" t="s">
        <v>2</v>
      </c>
      <c r="H755" s="93" t="s">
        <v>1738</v>
      </c>
      <c r="I755" s="86"/>
    </row>
    <row r="756" spans="1:9" ht="11.25">
      <c r="A756" s="95" t="s">
        <v>1744</v>
      </c>
      <c r="B756" s="86" t="s">
        <v>1461</v>
      </c>
      <c r="C756" s="86" t="s">
        <v>1462</v>
      </c>
      <c r="D756" s="86" t="s">
        <v>1751</v>
      </c>
      <c r="E756" s="86" t="s">
        <v>1745</v>
      </c>
      <c r="F756" s="86" t="s">
        <v>2</v>
      </c>
      <c r="G756" s="86" t="s">
        <v>2</v>
      </c>
      <c r="H756" s="93" t="s">
        <v>1738</v>
      </c>
      <c r="I756" s="86"/>
    </row>
    <row r="757" spans="1:9" ht="11.25">
      <c r="A757" s="95" t="s">
        <v>1744</v>
      </c>
      <c r="B757" s="86" t="s">
        <v>1463</v>
      </c>
      <c r="C757" s="86" t="s">
        <v>1464</v>
      </c>
      <c r="D757" s="86" t="s">
        <v>1751</v>
      </c>
      <c r="E757" s="86" t="s">
        <v>1745</v>
      </c>
      <c r="F757" s="86" t="s">
        <v>2</v>
      </c>
      <c r="G757" s="86" t="s">
        <v>2</v>
      </c>
      <c r="H757" s="93" t="s">
        <v>1738</v>
      </c>
      <c r="I757" s="86"/>
    </row>
    <row r="758" spans="1:9" ht="11.25">
      <c r="A758" s="95" t="s">
        <v>1744</v>
      </c>
      <c r="B758" s="86" t="s">
        <v>1465</v>
      </c>
      <c r="C758" s="86" t="s">
        <v>1466</v>
      </c>
      <c r="D758" s="86" t="s">
        <v>1751</v>
      </c>
      <c r="E758" s="86" t="s">
        <v>1745</v>
      </c>
      <c r="F758" s="86" t="s">
        <v>2</v>
      </c>
      <c r="G758" s="86" t="s">
        <v>2</v>
      </c>
      <c r="H758" s="93" t="s">
        <v>1738</v>
      </c>
      <c r="I758" s="86"/>
    </row>
    <row r="759" spans="1:9" ht="11.25">
      <c r="A759" s="95" t="s">
        <v>1744</v>
      </c>
      <c r="B759" s="86" t="s">
        <v>1467</v>
      </c>
      <c r="C759" s="86" t="s">
        <v>1468</v>
      </c>
      <c r="D759" s="86" t="s">
        <v>1751</v>
      </c>
      <c r="E759" s="86" t="s">
        <v>1745</v>
      </c>
      <c r="F759" s="86" t="s">
        <v>2</v>
      </c>
      <c r="G759" s="86" t="s">
        <v>2</v>
      </c>
      <c r="H759" s="93" t="s">
        <v>1738</v>
      </c>
      <c r="I759" s="86"/>
    </row>
    <row r="760" spans="1:9" ht="11.25">
      <c r="A760" s="95" t="s">
        <v>1744</v>
      </c>
      <c r="B760" s="86" t="s">
        <v>1469</v>
      </c>
      <c r="C760" s="86" t="s">
        <v>1470</v>
      </c>
      <c r="D760" s="86" t="s">
        <v>1751</v>
      </c>
      <c r="E760" s="86" t="s">
        <v>1745</v>
      </c>
      <c r="F760" s="86" t="s">
        <v>2</v>
      </c>
      <c r="G760" s="86" t="s">
        <v>2</v>
      </c>
      <c r="H760" s="93" t="s">
        <v>1738</v>
      </c>
      <c r="I760" s="86"/>
    </row>
    <row r="761" spans="1:9" ht="11.25">
      <c r="A761" s="95" t="s">
        <v>1743</v>
      </c>
      <c r="B761" s="86" t="s">
        <v>1471</v>
      </c>
      <c r="C761" s="86" t="s">
        <v>1472</v>
      </c>
      <c r="D761" s="86" t="s">
        <v>1751</v>
      </c>
      <c r="E761" s="86" t="s">
        <v>2</v>
      </c>
      <c r="F761" s="86" t="s">
        <v>2</v>
      </c>
      <c r="G761" s="86" t="s">
        <v>1742</v>
      </c>
      <c r="H761" s="93" t="s">
        <v>1738</v>
      </c>
      <c r="I761" s="86"/>
    </row>
    <row r="762" spans="1:9" ht="11.25">
      <c r="A762" s="95" t="s">
        <v>1744</v>
      </c>
      <c r="B762" s="86" t="s">
        <v>1473</v>
      </c>
      <c r="C762" s="86" t="s">
        <v>1474</v>
      </c>
      <c r="D762" s="86" t="s">
        <v>1751</v>
      </c>
      <c r="E762" s="86" t="s">
        <v>1745</v>
      </c>
      <c r="F762" s="86" t="s">
        <v>2</v>
      </c>
      <c r="G762" s="86" t="s">
        <v>2</v>
      </c>
      <c r="H762" s="93" t="s">
        <v>1738</v>
      </c>
      <c r="I762" s="86"/>
    </row>
    <row r="763" spans="1:9" ht="11.25">
      <c r="A763" s="95" t="s">
        <v>1744</v>
      </c>
      <c r="B763" s="86" t="s">
        <v>1475</v>
      </c>
      <c r="C763" s="86" t="s">
        <v>1476</v>
      </c>
      <c r="D763" s="86" t="s">
        <v>1751</v>
      </c>
      <c r="E763" s="86" t="s">
        <v>1745</v>
      </c>
      <c r="F763" s="86" t="s">
        <v>2</v>
      </c>
      <c r="G763" s="86" t="s">
        <v>2</v>
      </c>
      <c r="H763" s="93" t="s">
        <v>1738</v>
      </c>
      <c r="I763" s="86"/>
    </row>
    <row r="764" spans="1:9" ht="11.25">
      <c r="A764" s="95" t="s">
        <v>1744</v>
      </c>
      <c r="B764" s="86" t="s">
        <v>1477</v>
      </c>
      <c r="C764" s="86" t="s">
        <v>1478</v>
      </c>
      <c r="D764" s="86" t="s">
        <v>1751</v>
      </c>
      <c r="E764" s="86" t="s">
        <v>1745</v>
      </c>
      <c r="F764" s="86" t="s">
        <v>2</v>
      </c>
      <c r="G764" s="86" t="s">
        <v>2</v>
      </c>
      <c r="H764" s="93" t="s">
        <v>1738</v>
      </c>
      <c r="I764" s="86"/>
    </row>
    <row r="765" spans="1:9" ht="11.25">
      <c r="A765" s="95" t="s">
        <v>1744</v>
      </c>
      <c r="B765" s="86" t="s">
        <v>1479</v>
      </c>
      <c r="C765" s="86" t="s">
        <v>1480</v>
      </c>
      <c r="D765" s="86" t="s">
        <v>1751</v>
      </c>
      <c r="E765" s="86" t="s">
        <v>1745</v>
      </c>
      <c r="F765" s="86" t="s">
        <v>2</v>
      </c>
      <c r="G765" s="86" t="s">
        <v>2</v>
      </c>
      <c r="H765" s="93" t="s">
        <v>1738</v>
      </c>
      <c r="I765" s="86"/>
    </row>
    <row r="766" spans="1:9" ht="11.25">
      <c r="A766" s="95" t="s">
        <v>1744</v>
      </c>
      <c r="B766" s="86" t="s">
        <v>1481</v>
      </c>
      <c r="C766" s="86" t="s">
        <v>1482</v>
      </c>
      <c r="D766" s="86" t="s">
        <v>1751</v>
      </c>
      <c r="E766" s="86" t="s">
        <v>1745</v>
      </c>
      <c r="F766" s="86" t="s">
        <v>2</v>
      </c>
      <c r="G766" s="86" t="s">
        <v>2</v>
      </c>
      <c r="H766" s="93" t="s">
        <v>1738</v>
      </c>
      <c r="I766" s="86"/>
    </row>
    <row r="767" spans="1:9" ht="11.25">
      <c r="A767" s="95" t="s">
        <v>1744</v>
      </c>
      <c r="B767" s="86" t="s">
        <v>1483</v>
      </c>
      <c r="C767" s="86" t="s">
        <v>1484</v>
      </c>
      <c r="D767" s="86" t="s">
        <v>1751</v>
      </c>
      <c r="E767" s="86" t="s">
        <v>1745</v>
      </c>
      <c r="F767" s="86" t="s">
        <v>2</v>
      </c>
      <c r="G767" s="86" t="s">
        <v>2</v>
      </c>
      <c r="H767" s="93" t="s">
        <v>1738</v>
      </c>
      <c r="I767" s="86"/>
    </row>
    <row r="768" spans="1:9" ht="11.25">
      <c r="A768" s="95" t="s">
        <v>1744</v>
      </c>
      <c r="B768" s="86" t="s">
        <v>1485</v>
      </c>
      <c r="C768" s="86" t="s">
        <v>1486</v>
      </c>
      <c r="D768" s="86" t="s">
        <v>1751</v>
      </c>
      <c r="E768" s="86" t="s">
        <v>1745</v>
      </c>
      <c r="F768" s="86" t="s">
        <v>2</v>
      </c>
      <c r="G768" s="86" t="s">
        <v>2</v>
      </c>
      <c r="H768" s="93" t="s">
        <v>1738</v>
      </c>
      <c r="I768" s="86"/>
    </row>
    <row r="769" spans="1:9" ht="11.25">
      <c r="A769" s="95" t="s">
        <v>1744</v>
      </c>
      <c r="B769" s="86" t="s">
        <v>1487</v>
      </c>
      <c r="C769" s="86" t="s">
        <v>1488</v>
      </c>
      <c r="D769" s="86" t="s">
        <v>1751</v>
      </c>
      <c r="E769" s="86" t="s">
        <v>1745</v>
      </c>
      <c r="F769" s="86" t="s">
        <v>2</v>
      </c>
      <c r="G769" s="86" t="s">
        <v>2</v>
      </c>
      <c r="H769" s="93" t="s">
        <v>1738</v>
      </c>
      <c r="I769" s="86"/>
    </row>
    <row r="770" spans="1:9" ht="11.25">
      <c r="A770" s="95" t="s">
        <v>1744</v>
      </c>
      <c r="B770" s="86" t="s">
        <v>1489</v>
      </c>
      <c r="C770" s="86" t="s">
        <v>1490</v>
      </c>
      <c r="D770" s="86" t="s">
        <v>1751</v>
      </c>
      <c r="E770" s="86" t="s">
        <v>1745</v>
      </c>
      <c r="F770" s="86" t="s">
        <v>2</v>
      </c>
      <c r="G770" s="86" t="s">
        <v>2</v>
      </c>
      <c r="H770" s="93" t="s">
        <v>1738</v>
      </c>
      <c r="I770" s="86"/>
    </row>
    <row r="771" spans="1:9" ht="11.25">
      <c r="A771" s="95" t="s">
        <v>1744</v>
      </c>
      <c r="B771" s="86" t="s">
        <v>1491</v>
      </c>
      <c r="C771" s="86" t="s">
        <v>1492</v>
      </c>
      <c r="D771" s="86" t="s">
        <v>1751</v>
      </c>
      <c r="E771" s="86" t="s">
        <v>1745</v>
      </c>
      <c r="F771" s="86" t="s">
        <v>2</v>
      </c>
      <c r="G771" s="86" t="s">
        <v>2</v>
      </c>
      <c r="H771" s="93" t="s">
        <v>1738</v>
      </c>
      <c r="I771" s="86"/>
    </row>
    <row r="772" spans="1:9" ht="11.25">
      <c r="A772" s="95" t="s">
        <v>1744</v>
      </c>
      <c r="B772" s="86" t="s">
        <v>1493</v>
      </c>
      <c r="C772" s="86" t="s">
        <v>1494</v>
      </c>
      <c r="D772" s="86" t="s">
        <v>1751</v>
      </c>
      <c r="E772" s="86" t="s">
        <v>1745</v>
      </c>
      <c r="F772" s="86" t="s">
        <v>2</v>
      </c>
      <c r="G772" s="86" t="s">
        <v>2</v>
      </c>
      <c r="H772" s="93" t="s">
        <v>1738</v>
      </c>
      <c r="I772" s="86"/>
    </row>
    <row r="773" spans="1:9" ht="11.25">
      <c r="A773" s="95" t="s">
        <v>1744</v>
      </c>
      <c r="B773" s="86" t="s">
        <v>1495</v>
      </c>
      <c r="C773" s="86" t="s">
        <v>1496</v>
      </c>
      <c r="D773" s="86" t="s">
        <v>1751</v>
      </c>
      <c r="E773" s="86" t="s">
        <v>1745</v>
      </c>
      <c r="F773" s="86" t="s">
        <v>2</v>
      </c>
      <c r="G773" s="86" t="s">
        <v>2</v>
      </c>
      <c r="H773" s="93" t="s">
        <v>1738</v>
      </c>
      <c r="I773" s="86"/>
    </row>
    <row r="774" spans="1:9" ht="11.25">
      <c r="A774" s="95" t="s">
        <v>1744</v>
      </c>
      <c r="B774" s="86" t="s">
        <v>1497</v>
      </c>
      <c r="C774" s="86" t="s">
        <v>1498</v>
      </c>
      <c r="D774" s="86" t="s">
        <v>1751</v>
      </c>
      <c r="E774" s="86" t="s">
        <v>1745</v>
      </c>
      <c r="F774" s="86" t="s">
        <v>2</v>
      </c>
      <c r="G774" s="86" t="s">
        <v>2</v>
      </c>
      <c r="H774" s="93" t="s">
        <v>1738</v>
      </c>
      <c r="I774" s="86"/>
    </row>
    <row r="775" spans="1:9" ht="11.25">
      <c r="A775" s="95" t="s">
        <v>1744</v>
      </c>
      <c r="B775" s="86" t="s">
        <v>1499</v>
      </c>
      <c r="C775" s="86" t="s">
        <v>1500</v>
      </c>
      <c r="D775" s="86" t="s">
        <v>1751</v>
      </c>
      <c r="E775" s="86" t="s">
        <v>1745</v>
      </c>
      <c r="F775" s="86" t="s">
        <v>2</v>
      </c>
      <c r="G775" s="86" t="s">
        <v>2</v>
      </c>
      <c r="H775" s="93" t="s">
        <v>1738</v>
      </c>
      <c r="I775" s="86"/>
    </row>
    <row r="776" spans="1:9" ht="11.25">
      <c r="A776" s="95" t="s">
        <v>1744</v>
      </c>
      <c r="B776" s="86" t="s">
        <v>1501</v>
      </c>
      <c r="C776" s="86" t="s">
        <v>1502</v>
      </c>
      <c r="D776" s="86" t="s">
        <v>1751</v>
      </c>
      <c r="E776" s="86" t="s">
        <v>1745</v>
      </c>
      <c r="F776" s="86" t="s">
        <v>2</v>
      </c>
      <c r="G776" s="86" t="s">
        <v>2</v>
      </c>
      <c r="H776" s="93" t="s">
        <v>1738</v>
      </c>
      <c r="I776" s="86"/>
    </row>
    <row r="777" spans="1:9" ht="11.25">
      <c r="A777" s="95" t="s">
        <v>1744</v>
      </c>
      <c r="B777" s="86" t="s">
        <v>1503</v>
      </c>
      <c r="C777" s="86" t="s">
        <v>1504</v>
      </c>
      <c r="D777" s="86" t="s">
        <v>1751</v>
      </c>
      <c r="E777" s="86" t="s">
        <v>1745</v>
      </c>
      <c r="F777" s="86" t="s">
        <v>2</v>
      </c>
      <c r="G777" s="86" t="s">
        <v>2</v>
      </c>
      <c r="H777" s="93" t="s">
        <v>1738</v>
      </c>
      <c r="I777" s="86"/>
    </row>
    <row r="778" spans="1:9" ht="11.25">
      <c r="A778" s="95" t="s">
        <v>1744</v>
      </c>
      <c r="B778" s="86" t="s">
        <v>1505</v>
      </c>
      <c r="C778" s="86" t="s">
        <v>1506</v>
      </c>
      <c r="D778" s="86" t="s">
        <v>1751</v>
      </c>
      <c r="E778" s="86" t="s">
        <v>1745</v>
      </c>
      <c r="F778" s="86" t="s">
        <v>2</v>
      </c>
      <c r="G778" s="86" t="s">
        <v>2</v>
      </c>
      <c r="H778" s="93" t="s">
        <v>1738</v>
      </c>
      <c r="I778" s="86"/>
    </row>
    <row r="779" spans="1:9" ht="11.25">
      <c r="A779" s="95" t="s">
        <v>1744</v>
      </c>
      <c r="B779" s="86" t="s">
        <v>1507</v>
      </c>
      <c r="C779" s="86" t="s">
        <v>1508</v>
      </c>
      <c r="D779" s="86" t="s">
        <v>1751</v>
      </c>
      <c r="E779" s="86" t="s">
        <v>1745</v>
      </c>
      <c r="F779" s="86" t="s">
        <v>2</v>
      </c>
      <c r="G779" s="86" t="s">
        <v>2</v>
      </c>
      <c r="H779" s="93" t="s">
        <v>1738</v>
      </c>
      <c r="I779" s="86"/>
    </row>
    <row r="780" spans="1:9" ht="11.25">
      <c r="A780" s="95" t="s">
        <v>1744</v>
      </c>
      <c r="B780" s="86" t="s">
        <v>1509</v>
      </c>
      <c r="C780" s="86" t="s">
        <v>1510</v>
      </c>
      <c r="D780" s="86" t="s">
        <v>1751</v>
      </c>
      <c r="E780" s="86" t="s">
        <v>1745</v>
      </c>
      <c r="F780" s="86" t="s">
        <v>2</v>
      </c>
      <c r="G780" s="86" t="s">
        <v>2</v>
      </c>
      <c r="H780" s="93" t="s">
        <v>1738</v>
      </c>
      <c r="I780" s="86"/>
    </row>
    <row r="781" spans="1:9" ht="11.25">
      <c r="A781" s="95" t="s">
        <v>1744</v>
      </c>
      <c r="B781" s="86" t="s">
        <v>1511</v>
      </c>
      <c r="C781" s="86" t="s">
        <v>1512</v>
      </c>
      <c r="D781" s="86" t="s">
        <v>1751</v>
      </c>
      <c r="E781" s="86" t="s">
        <v>1745</v>
      </c>
      <c r="F781" s="86" t="s">
        <v>2</v>
      </c>
      <c r="G781" s="86" t="s">
        <v>2</v>
      </c>
      <c r="H781" s="93" t="s">
        <v>1738</v>
      </c>
      <c r="I781" s="86"/>
    </row>
    <row r="782" spans="1:9" ht="11.25">
      <c r="A782" s="95" t="s">
        <v>1744</v>
      </c>
      <c r="B782" s="86" t="s">
        <v>1513</v>
      </c>
      <c r="C782" s="86" t="s">
        <v>1514</v>
      </c>
      <c r="D782" s="86" t="s">
        <v>1751</v>
      </c>
      <c r="E782" s="86" t="s">
        <v>1745</v>
      </c>
      <c r="F782" s="86" t="s">
        <v>2</v>
      </c>
      <c r="G782" s="86" t="s">
        <v>2</v>
      </c>
      <c r="H782" s="93" t="s">
        <v>1738</v>
      </c>
      <c r="I782" s="86"/>
    </row>
    <row r="783" spans="1:9" ht="11.25">
      <c r="A783" s="95" t="s">
        <v>1744</v>
      </c>
      <c r="B783" s="86" t="s">
        <v>1515</v>
      </c>
      <c r="C783" s="86" t="s">
        <v>1516</v>
      </c>
      <c r="D783" s="86" t="s">
        <v>1751</v>
      </c>
      <c r="E783" s="86" t="s">
        <v>1745</v>
      </c>
      <c r="F783" s="86" t="s">
        <v>2</v>
      </c>
      <c r="G783" s="86" t="s">
        <v>2</v>
      </c>
      <c r="H783" s="93" t="s">
        <v>1738</v>
      </c>
      <c r="I783" s="86"/>
    </row>
    <row r="784" spans="1:9" ht="11.25">
      <c r="A784" s="95" t="s">
        <v>1744</v>
      </c>
      <c r="B784" s="86" t="s">
        <v>1517</v>
      </c>
      <c r="C784" s="86" t="s">
        <v>1518</v>
      </c>
      <c r="D784" s="86" t="s">
        <v>1751</v>
      </c>
      <c r="E784" s="86" t="s">
        <v>1745</v>
      </c>
      <c r="F784" s="86" t="s">
        <v>2</v>
      </c>
      <c r="G784" s="86" t="s">
        <v>2</v>
      </c>
      <c r="H784" s="93" t="s">
        <v>1738</v>
      </c>
      <c r="I784" s="86"/>
    </row>
    <row r="785" spans="1:9" ht="11.25">
      <c r="A785" s="95" t="s">
        <v>1744</v>
      </c>
      <c r="B785" s="86" t="s">
        <v>1519</v>
      </c>
      <c r="C785" s="86" t="s">
        <v>1520</v>
      </c>
      <c r="D785" s="86" t="s">
        <v>1751</v>
      </c>
      <c r="E785" s="86" t="s">
        <v>1745</v>
      </c>
      <c r="F785" s="86" t="s">
        <v>2</v>
      </c>
      <c r="G785" s="86" t="s">
        <v>2</v>
      </c>
      <c r="H785" s="93" t="s">
        <v>1738</v>
      </c>
      <c r="I785" s="86"/>
    </row>
    <row r="786" spans="1:9" ht="11.25">
      <c r="A786" s="95" t="s">
        <v>1744</v>
      </c>
      <c r="B786" s="86" t="s">
        <v>1521</v>
      </c>
      <c r="C786" s="86" t="s">
        <v>1522</v>
      </c>
      <c r="D786" s="86" t="s">
        <v>1751</v>
      </c>
      <c r="E786" s="86" t="s">
        <v>1745</v>
      </c>
      <c r="F786" s="86" t="s">
        <v>2</v>
      </c>
      <c r="G786" s="86" t="s">
        <v>2</v>
      </c>
      <c r="H786" s="93" t="s">
        <v>1738</v>
      </c>
      <c r="I786" s="86"/>
    </row>
    <row r="787" spans="1:9" ht="11.25">
      <c r="A787" s="95" t="s">
        <v>1744</v>
      </c>
      <c r="B787" s="86" t="s">
        <v>1523</v>
      </c>
      <c r="C787" s="86" t="s">
        <v>1524</v>
      </c>
      <c r="D787" s="86" t="s">
        <v>1751</v>
      </c>
      <c r="E787" s="86" t="s">
        <v>1745</v>
      </c>
      <c r="F787" s="86" t="s">
        <v>2</v>
      </c>
      <c r="G787" s="86" t="s">
        <v>2</v>
      </c>
      <c r="H787" s="93" t="s">
        <v>1738</v>
      </c>
      <c r="I787" s="86"/>
    </row>
    <row r="788" spans="1:9" ht="11.25">
      <c r="A788" s="95" t="s">
        <v>1744</v>
      </c>
      <c r="B788" s="86" t="s">
        <v>1525</v>
      </c>
      <c r="C788" s="86" t="s">
        <v>1526</v>
      </c>
      <c r="D788" s="86" t="s">
        <v>1751</v>
      </c>
      <c r="E788" s="86" t="s">
        <v>1745</v>
      </c>
      <c r="F788" s="86" t="s">
        <v>2</v>
      </c>
      <c r="G788" s="86" t="s">
        <v>2</v>
      </c>
      <c r="H788" s="93" t="s">
        <v>1738</v>
      </c>
      <c r="I788" s="86"/>
    </row>
    <row r="789" spans="1:9" ht="11.25">
      <c r="A789" s="95" t="s">
        <v>1744</v>
      </c>
      <c r="B789" s="86" t="s">
        <v>1527</v>
      </c>
      <c r="C789" s="86" t="s">
        <v>1210</v>
      </c>
      <c r="D789" s="86" t="s">
        <v>1751</v>
      </c>
      <c r="E789" s="86" t="s">
        <v>1745</v>
      </c>
      <c r="F789" s="86" t="s">
        <v>2</v>
      </c>
      <c r="G789" s="86" t="s">
        <v>2</v>
      </c>
      <c r="H789" s="93" t="s">
        <v>1738</v>
      </c>
      <c r="I789" s="86"/>
    </row>
    <row r="790" spans="1:9" ht="11.25">
      <c r="A790" s="95" t="s">
        <v>1744</v>
      </c>
      <c r="B790" s="86" t="s">
        <v>1528</v>
      </c>
      <c r="C790" s="86" t="s">
        <v>1529</v>
      </c>
      <c r="D790" s="86" t="s">
        <v>1751</v>
      </c>
      <c r="E790" s="86" t="s">
        <v>1745</v>
      </c>
      <c r="F790" s="86" t="s">
        <v>2</v>
      </c>
      <c r="G790" s="86" t="s">
        <v>2</v>
      </c>
      <c r="H790" s="93" t="s">
        <v>1738</v>
      </c>
      <c r="I790" s="86"/>
    </row>
    <row r="791" spans="1:9" ht="11.25">
      <c r="A791" s="95" t="s">
        <v>1744</v>
      </c>
      <c r="B791" s="86" t="s">
        <v>1530</v>
      </c>
      <c r="C791" s="86" t="s">
        <v>1531</v>
      </c>
      <c r="D791" s="86" t="s">
        <v>1751</v>
      </c>
      <c r="E791" s="86" t="s">
        <v>1745</v>
      </c>
      <c r="F791" s="86" t="s">
        <v>2</v>
      </c>
      <c r="G791" s="86" t="s">
        <v>2</v>
      </c>
      <c r="H791" s="93" t="s">
        <v>1738</v>
      </c>
      <c r="I791" s="86"/>
    </row>
    <row r="792" spans="1:9" ht="11.25">
      <c r="A792" s="95" t="s">
        <v>1744</v>
      </c>
      <c r="B792" s="86" t="s">
        <v>1532</v>
      </c>
      <c r="C792" s="86" t="s">
        <v>1533</v>
      </c>
      <c r="D792" s="86" t="s">
        <v>1751</v>
      </c>
      <c r="E792" s="86" t="s">
        <v>1745</v>
      </c>
      <c r="F792" s="86" t="s">
        <v>2</v>
      </c>
      <c r="G792" s="86" t="s">
        <v>2</v>
      </c>
      <c r="H792" s="93" t="s">
        <v>1738</v>
      </c>
      <c r="I792" s="86"/>
    </row>
    <row r="793" spans="1:9" ht="11.25">
      <c r="A793" s="95" t="s">
        <v>1744</v>
      </c>
      <c r="B793" s="86" t="s">
        <v>1534</v>
      </c>
      <c r="C793" s="86" t="s">
        <v>1535</v>
      </c>
      <c r="D793" s="86" t="s">
        <v>1751</v>
      </c>
      <c r="E793" s="86" t="s">
        <v>1745</v>
      </c>
      <c r="F793" s="86" t="s">
        <v>2</v>
      </c>
      <c r="G793" s="86" t="s">
        <v>2</v>
      </c>
      <c r="H793" s="93" t="s">
        <v>1738</v>
      </c>
      <c r="I793" s="86"/>
    </row>
    <row r="794" spans="1:9" ht="11.25">
      <c r="A794" s="95" t="s">
        <v>1744</v>
      </c>
      <c r="B794" s="86" t="s">
        <v>1536</v>
      </c>
      <c r="C794" s="86" t="s">
        <v>1537</v>
      </c>
      <c r="D794" s="86" t="s">
        <v>1751</v>
      </c>
      <c r="E794" s="86" t="s">
        <v>1745</v>
      </c>
      <c r="F794" s="86" t="s">
        <v>2</v>
      </c>
      <c r="G794" s="86" t="s">
        <v>2</v>
      </c>
      <c r="H794" s="93" t="s">
        <v>1738</v>
      </c>
      <c r="I794" s="86"/>
    </row>
    <row r="795" spans="1:9" ht="11.25">
      <c r="A795" s="95" t="s">
        <v>1743</v>
      </c>
      <c r="B795" s="86" t="s">
        <v>1538</v>
      </c>
      <c r="C795" s="86" t="s">
        <v>1539</v>
      </c>
      <c r="D795" s="86" t="s">
        <v>1751</v>
      </c>
      <c r="E795" s="86" t="s">
        <v>1745</v>
      </c>
      <c r="F795" s="86" t="s">
        <v>2</v>
      </c>
      <c r="G795" s="86" t="s">
        <v>1742</v>
      </c>
      <c r="H795" s="93" t="s">
        <v>1738</v>
      </c>
      <c r="I795" s="86"/>
    </row>
    <row r="796" spans="1:9" ht="11.25">
      <c r="A796" s="95" t="s">
        <v>1743</v>
      </c>
      <c r="B796" s="86" t="s">
        <v>1540</v>
      </c>
      <c r="C796" s="86" t="s">
        <v>1541</v>
      </c>
      <c r="D796" s="86" t="s">
        <v>1751</v>
      </c>
      <c r="E796" s="86" t="s">
        <v>2</v>
      </c>
      <c r="F796" s="86" t="s">
        <v>2</v>
      </c>
      <c r="G796" s="86" t="s">
        <v>1742</v>
      </c>
      <c r="H796" s="93" t="s">
        <v>1738</v>
      </c>
      <c r="I796" s="86"/>
    </row>
    <row r="797" spans="1:9" ht="11.25">
      <c r="A797" s="95" t="s">
        <v>1744</v>
      </c>
      <c r="B797" s="86" t="s">
        <v>1542</v>
      </c>
      <c r="C797" s="86" t="s">
        <v>1543</v>
      </c>
      <c r="D797" s="86" t="s">
        <v>1751</v>
      </c>
      <c r="E797" s="86" t="s">
        <v>1745</v>
      </c>
      <c r="F797" s="86" t="s">
        <v>2</v>
      </c>
      <c r="G797" s="86" t="s">
        <v>2</v>
      </c>
      <c r="H797" s="93" t="s">
        <v>1738</v>
      </c>
      <c r="I797" s="86"/>
    </row>
    <row r="798" spans="1:9" ht="11.25">
      <c r="A798" s="95" t="s">
        <v>1744</v>
      </c>
      <c r="B798" s="86" t="s">
        <v>1544</v>
      </c>
      <c r="C798" s="86" t="s">
        <v>1545</v>
      </c>
      <c r="D798" s="86" t="s">
        <v>1751</v>
      </c>
      <c r="E798" s="86" t="s">
        <v>1745</v>
      </c>
      <c r="F798" s="86" t="s">
        <v>2</v>
      </c>
      <c r="G798" s="86" t="s">
        <v>2</v>
      </c>
      <c r="H798" s="93" t="s">
        <v>1738</v>
      </c>
      <c r="I798" s="86"/>
    </row>
    <row r="799" spans="1:9" ht="11.25">
      <c r="A799" s="95" t="s">
        <v>1744</v>
      </c>
      <c r="B799" s="86" t="s">
        <v>1546</v>
      </c>
      <c r="C799" s="86" t="s">
        <v>1547</v>
      </c>
      <c r="D799" s="86" t="s">
        <v>1751</v>
      </c>
      <c r="E799" s="86" t="s">
        <v>1745</v>
      </c>
      <c r="F799" s="86" t="s">
        <v>2</v>
      </c>
      <c r="G799" s="86" t="s">
        <v>2</v>
      </c>
      <c r="H799" s="93" t="s">
        <v>1738</v>
      </c>
      <c r="I799" s="86"/>
    </row>
    <row r="800" spans="1:9" ht="11.25">
      <c r="A800" s="95" t="s">
        <v>1744</v>
      </c>
      <c r="B800" s="86" t="s">
        <v>1548</v>
      </c>
      <c r="C800" s="86" t="s">
        <v>1549</v>
      </c>
      <c r="D800" s="86" t="s">
        <v>1751</v>
      </c>
      <c r="E800" s="86" t="s">
        <v>1745</v>
      </c>
      <c r="F800" s="86" t="s">
        <v>2</v>
      </c>
      <c r="G800" s="86" t="s">
        <v>2</v>
      </c>
      <c r="H800" s="93" t="s">
        <v>1738</v>
      </c>
      <c r="I800" s="86"/>
    </row>
    <row r="801" spans="1:9" ht="11.25">
      <c r="A801" s="95" t="s">
        <v>1744</v>
      </c>
      <c r="B801" s="86" t="s">
        <v>1550</v>
      </c>
      <c r="C801" s="86" t="s">
        <v>1551</v>
      </c>
      <c r="D801" s="86" t="s">
        <v>1751</v>
      </c>
      <c r="E801" s="86" t="s">
        <v>1745</v>
      </c>
      <c r="F801" s="86" t="s">
        <v>2</v>
      </c>
      <c r="G801" s="86" t="s">
        <v>2</v>
      </c>
      <c r="H801" s="93" t="s">
        <v>1738</v>
      </c>
      <c r="I801" s="86"/>
    </row>
    <row r="802" spans="1:9" ht="11.25">
      <c r="A802" s="95" t="s">
        <v>1744</v>
      </c>
      <c r="B802" s="86" t="s">
        <v>1552</v>
      </c>
      <c r="C802" s="86" t="s">
        <v>1553</v>
      </c>
      <c r="D802" s="86" t="s">
        <v>1751</v>
      </c>
      <c r="E802" s="86" t="s">
        <v>1745</v>
      </c>
      <c r="F802" s="86" t="s">
        <v>2</v>
      </c>
      <c r="G802" s="86" t="s">
        <v>2</v>
      </c>
      <c r="H802" s="93" t="s">
        <v>1738</v>
      </c>
      <c r="I802" s="86"/>
    </row>
    <row r="803" spans="1:9" ht="11.25">
      <c r="A803" s="95" t="s">
        <v>1744</v>
      </c>
      <c r="B803" s="86" t="s">
        <v>1554</v>
      </c>
      <c r="C803" s="86" t="s">
        <v>1555</v>
      </c>
      <c r="D803" s="86" t="s">
        <v>1751</v>
      </c>
      <c r="E803" s="86" t="s">
        <v>1745</v>
      </c>
      <c r="F803" s="86" t="s">
        <v>2</v>
      </c>
      <c r="G803" s="86" t="s">
        <v>2</v>
      </c>
      <c r="H803" s="93" t="s">
        <v>1738</v>
      </c>
      <c r="I803" s="86"/>
    </row>
    <row r="804" spans="1:9" ht="11.25">
      <c r="A804" s="95" t="s">
        <v>1743</v>
      </c>
      <c r="B804" s="86" t="s">
        <v>1556</v>
      </c>
      <c r="C804" s="86" t="s">
        <v>1557</v>
      </c>
      <c r="D804" s="86" t="s">
        <v>1751</v>
      </c>
      <c r="E804" s="86" t="s">
        <v>2</v>
      </c>
      <c r="F804" s="86" t="s">
        <v>2</v>
      </c>
      <c r="G804" s="86" t="s">
        <v>1742</v>
      </c>
      <c r="H804" s="93" t="s">
        <v>1738</v>
      </c>
      <c r="I804" s="86"/>
    </row>
    <row r="805" spans="1:9" ht="11.25">
      <c r="A805" s="95" t="s">
        <v>1744</v>
      </c>
      <c r="B805" s="86" t="s">
        <v>1558</v>
      </c>
      <c r="C805" s="86" t="s">
        <v>1432</v>
      </c>
      <c r="D805" s="86" t="s">
        <v>1751</v>
      </c>
      <c r="E805" s="86" t="s">
        <v>1745</v>
      </c>
      <c r="F805" s="86" t="s">
        <v>2</v>
      </c>
      <c r="G805" s="86" t="s">
        <v>2</v>
      </c>
      <c r="H805" s="93" t="s">
        <v>1738</v>
      </c>
      <c r="I805" s="86"/>
    </row>
    <row r="806" spans="1:9" ht="11.25">
      <c r="A806" s="95" t="s">
        <v>1744</v>
      </c>
      <c r="B806" s="86" t="s">
        <v>1559</v>
      </c>
      <c r="C806" s="86" t="s">
        <v>1434</v>
      </c>
      <c r="D806" s="86" t="s">
        <v>1751</v>
      </c>
      <c r="E806" s="86" t="s">
        <v>1745</v>
      </c>
      <c r="F806" s="86" t="s">
        <v>2</v>
      </c>
      <c r="G806" s="86" t="s">
        <v>2</v>
      </c>
      <c r="H806" s="93" t="s">
        <v>1738</v>
      </c>
      <c r="I806" s="86"/>
    </row>
    <row r="807" spans="1:9" ht="11.25">
      <c r="A807" s="95" t="s">
        <v>1744</v>
      </c>
      <c r="B807" s="86" t="s">
        <v>1560</v>
      </c>
      <c r="C807" s="86" t="s">
        <v>1561</v>
      </c>
      <c r="D807" s="86" t="s">
        <v>1751</v>
      </c>
      <c r="E807" s="86" t="s">
        <v>1745</v>
      </c>
      <c r="F807" s="86" t="s">
        <v>2</v>
      </c>
      <c r="G807" s="86" t="s">
        <v>2</v>
      </c>
      <c r="H807" s="93" t="s">
        <v>1738</v>
      </c>
      <c r="I807" s="86"/>
    </row>
    <row r="808" spans="1:9" ht="11.25">
      <c r="A808" s="95" t="s">
        <v>1744</v>
      </c>
      <c r="B808" s="86" t="s">
        <v>1562</v>
      </c>
      <c r="C808" s="86" t="s">
        <v>1438</v>
      </c>
      <c r="D808" s="86" t="s">
        <v>1751</v>
      </c>
      <c r="E808" s="86" t="s">
        <v>1745</v>
      </c>
      <c r="F808" s="86" t="s">
        <v>2</v>
      </c>
      <c r="G808" s="86" t="s">
        <v>2</v>
      </c>
      <c r="H808" s="93" t="s">
        <v>1738</v>
      </c>
      <c r="I808" s="86"/>
    </row>
    <row r="809" spans="1:9" ht="11.25">
      <c r="A809" s="95" t="s">
        <v>1744</v>
      </c>
      <c r="B809" s="86" t="s">
        <v>1563</v>
      </c>
      <c r="C809" s="86" t="s">
        <v>1564</v>
      </c>
      <c r="D809" s="86" t="s">
        <v>1751</v>
      </c>
      <c r="E809" s="86" t="s">
        <v>1745</v>
      </c>
      <c r="F809" s="86" t="s">
        <v>2</v>
      </c>
      <c r="G809" s="86" t="s">
        <v>2</v>
      </c>
      <c r="H809" s="93" t="s">
        <v>1738</v>
      </c>
      <c r="I809" s="86"/>
    </row>
    <row r="810" spans="1:9" ht="11.25">
      <c r="A810" s="95" t="s">
        <v>1744</v>
      </c>
      <c r="B810" s="86" t="s">
        <v>1565</v>
      </c>
      <c r="C810" s="86" t="s">
        <v>1566</v>
      </c>
      <c r="D810" s="86" t="s">
        <v>1751</v>
      </c>
      <c r="E810" s="86" t="s">
        <v>1745</v>
      </c>
      <c r="F810" s="86" t="s">
        <v>2</v>
      </c>
      <c r="G810" s="86" t="s">
        <v>2</v>
      </c>
      <c r="H810" s="93" t="s">
        <v>1738</v>
      </c>
      <c r="I810" s="86"/>
    </row>
    <row r="811" spans="1:9" ht="11.25">
      <c r="A811" s="95" t="s">
        <v>1744</v>
      </c>
      <c r="B811" s="86" t="s">
        <v>1567</v>
      </c>
      <c r="C811" s="86" t="s">
        <v>1568</v>
      </c>
      <c r="D811" s="86" t="s">
        <v>1751</v>
      </c>
      <c r="E811" s="86" t="s">
        <v>1745</v>
      </c>
      <c r="F811" s="86" t="s">
        <v>2</v>
      </c>
      <c r="G811" s="86" t="s">
        <v>2</v>
      </c>
      <c r="H811" s="93" t="s">
        <v>1738</v>
      </c>
      <c r="I811" s="86"/>
    </row>
    <row r="812" spans="1:9" ht="11.25">
      <c r="A812" s="95" t="s">
        <v>1744</v>
      </c>
      <c r="B812" s="86" t="s">
        <v>1569</v>
      </c>
      <c r="C812" s="86" t="s">
        <v>1446</v>
      </c>
      <c r="D812" s="86" t="s">
        <v>1751</v>
      </c>
      <c r="E812" s="86" t="s">
        <v>1745</v>
      </c>
      <c r="F812" s="86" t="s">
        <v>2</v>
      </c>
      <c r="G812" s="86" t="s">
        <v>2</v>
      </c>
      <c r="H812" s="93" t="s">
        <v>1738</v>
      </c>
      <c r="I812" s="86"/>
    </row>
    <row r="813" spans="1:9" ht="11.25">
      <c r="A813" s="95" t="s">
        <v>1744</v>
      </c>
      <c r="B813" s="86" t="s">
        <v>1570</v>
      </c>
      <c r="C813" s="86" t="s">
        <v>1571</v>
      </c>
      <c r="D813" s="86" t="s">
        <v>1751</v>
      </c>
      <c r="E813" s="86" t="s">
        <v>1745</v>
      </c>
      <c r="F813" s="86" t="s">
        <v>2</v>
      </c>
      <c r="G813" s="86" t="s">
        <v>2</v>
      </c>
      <c r="H813" s="93" t="s">
        <v>1738</v>
      </c>
      <c r="I813" s="86"/>
    </row>
    <row r="814" spans="1:9" ht="11.25">
      <c r="A814" s="95" t="s">
        <v>1744</v>
      </c>
      <c r="B814" s="86" t="s">
        <v>1572</v>
      </c>
      <c r="C814" s="86" t="s">
        <v>1573</v>
      </c>
      <c r="D814" s="86" t="s">
        <v>1751</v>
      </c>
      <c r="E814" s="86" t="s">
        <v>1745</v>
      </c>
      <c r="F814" s="86" t="s">
        <v>2</v>
      </c>
      <c r="G814" s="86" t="s">
        <v>2</v>
      </c>
      <c r="H814" s="93" t="s">
        <v>1738</v>
      </c>
      <c r="I814" s="86"/>
    </row>
    <row r="815" spans="1:9" ht="11.25">
      <c r="A815" s="95" t="s">
        <v>1744</v>
      </c>
      <c r="B815" s="86" t="s">
        <v>1574</v>
      </c>
      <c r="C815" s="86" t="s">
        <v>1452</v>
      </c>
      <c r="D815" s="86" t="s">
        <v>1751</v>
      </c>
      <c r="E815" s="86" t="s">
        <v>1745</v>
      </c>
      <c r="F815" s="86" t="s">
        <v>2</v>
      </c>
      <c r="G815" s="86" t="s">
        <v>2</v>
      </c>
      <c r="H815" s="93" t="s">
        <v>1738</v>
      </c>
      <c r="I815" s="86"/>
    </row>
    <row r="816" spans="1:9" ht="11.25">
      <c r="A816" s="95" t="s">
        <v>1744</v>
      </c>
      <c r="B816" s="86" t="s">
        <v>1575</v>
      </c>
      <c r="C816" s="86" t="s">
        <v>1454</v>
      </c>
      <c r="D816" s="86" t="s">
        <v>1751</v>
      </c>
      <c r="E816" s="86" t="s">
        <v>1745</v>
      </c>
      <c r="F816" s="86" t="s">
        <v>2</v>
      </c>
      <c r="G816" s="86" t="s">
        <v>2</v>
      </c>
      <c r="H816" s="93" t="s">
        <v>1738</v>
      </c>
      <c r="I816" s="86"/>
    </row>
    <row r="817" spans="1:9" ht="11.25">
      <c r="A817" s="95" t="s">
        <v>1744</v>
      </c>
      <c r="B817" s="86" t="s">
        <v>1576</v>
      </c>
      <c r="C817" s="86" t="s">
        <v>1577</v>
      </c>
      <c r="D817" s="86" t="s">
        <v>1751</v>
      </c>
      <c r="E817" s="86" t="s">
        <v>1745</v>
      </c>
      <c r="F817" s="86" t="s">
        <v>2</v>
      </c>
      <c r="G817" s="86" t="s">
        <v>2</v>
      </c>
      <c r="H817" s="93" t="s">
        <v>1738</v>
      </c>
      <c r="I817" s="86"/>
    </row>
    <row r="818" spans="1:9" ht="11.25">
      <c r="A818" s="95" t="s">
        <v>1744</v>
      </c>
      <c r="B818" s="86" t="s">
        <v>1578</v>
      </c>
      <c r="C818" s="86" t="s">
        <v>1458</v>
      </c>
      <c r="D818" s="86" t="s">
        <v>1751</v>
      </c>
      <c r="E818" s="86" t="s">
        <v>1745</v>
      </c>
      <c r="F818" s="86" t="s">
        <v>2</v>
      </c>
      <c r="G818" s="86" t="s">
        <v>2</v>
      </c>
      <c r="H818" s="93" t="s">
        <v>1738</v>
      </c>
      <c r="I818" s="86"/>
    </row>
    <row r="819" spans="1:9" ht="11.25">
      <c r="A819" s="95" t="s">
        <v>1744</v>
      </c>
      <c r="B819" s="86" t="s">
        <v>1579</v>
      </c>
      <c r="C819" s="86" t="s">
        <v>1460</v>
      </c>
      <c r="D819" s="86" t="s">
        <v>1751</v>
      </c>
      <c r="E819" s="86" t="s">
        <v>1745</v>
      </c>
      <c r="F819" s="86" t="s">
        <v>2</v>
      </c>
      <c r="G819" s="86" t="s">
        <v>2</v>
      </c>
      <c r="H819" s="93" t="s">
        <v>1738</v>
      </c>
      <c r="I819" s="86"/>
    </row>
    <row r="820" spans="1:9" ht="11.25">
      <c r="A820" s="95" t="s">
        <v>1744</v>
      </c>
      <c r="B820" s="86" t="s">
        <v>1580</v>
      </c>
      <c r="C820" s="86" t="s">
        <v>1581</v>
      </c>
      <c r="D820" s="86" t="s">
        <v>1751</v>
      </c>
      <c r="E820" s="86" t="s">
        <v>1745</v>
      </c>
      <c r="F820" s="86" t="s">
        <v>2</v>
      </c>
      <c r="G820" s="86" t="s">
        <v>2</v>
      </c>
      <c r="H820" s="93" t="s">
        <v>1738</v>
      </c>
      <c r="I820" s="86"/>
    </row>
    <row r="821" spans="1:9" ht="11.25">
      <c r="A821" s="95" t="s">
        <v>1744</v>
      </c>
      <c r="B821" s="86" t="s">
        <v>1582</v>
      </c>
      <c r="C821" s="86" t="s">
        <v>1583</v>
      </c>
      <c r="D821" s="86" t="s">
        <v>1751</v>
      </c>
      <c r="E821" s="86" t="s">
        <v>1745</v>
      </c>
      <c r="F821" s="86" t="s">
        <v>2</v>
      </c>
      <c r="G821" s="86" t="s">
        <v>2</v>
      </c>
      <c r="H821" s="93" t="s">
        <v>1738</v>
      </c>
      <c r="I821" s="86"/>
    </row>
    <row r="822" spans="1:9" ht="11.25">
      <c r="A822" s="95" t="s">
        <v>1744</v>
      </c>
      <c r="B822" s="86" t="s">
        <v>1584</v>
      </c>
      <c r="C822" s="86" t="s">
        <v>1585</v>
      </c>
      <c r="D822" s="86" t="s">
        <v>1751</v>
      </c>
      <c r="E822" s="86" t="s">
        <v>1745</v>
      </c>
      <c r="F822" s="86" t="s">
        <v>2</v>
      </c>
      <c r="G822" s="86" t="s">
        <v>2</v>
      </c>
      <c r="H822" s="93" t="s">
        <v>1738</v>
      </c>
      <c r="I822" s="86"/>
    </row>
    <row r="823" spans="1:9" ht="11.25">
      <c r="A823" s="95" t="s">
        <v>1744</v>
      </c>
      <c r="B823" s="86" t="s">
        <v>1586</v>
      </c>
      <c r="C823" s="86" t="s">
        <v>1587</v>
      </c>
      <c r="D823" s="86" t="s">
        <v>1751</v>
      </c>
      <c r="E823" s="86" t="s">
        <v>1745</v>
      </c>
      <c r="F823" s="86" t="s">
        <v>2</v>
      </c>
      <c r="G823" s="86" t="s">
        <v>2</v>
      </c>
      <c r="H823" s="93" t="s">
        <v>1738</v>
      </c>
      <c r="I823" s="86"/>
    </row>
    <row r="824" spans="1:9" ht="11.25">
      <c r="A824" s="95" t="s">
        <v>1744</v>
      </c>
      <c r="B824" s="86" t="s">
        <v>1588</v>
      </c>
      <c r="C824" s="86" t="s">
        <v>1589</v>
      </c>
      <c r="D824" s="86" t="s">
        <v>1751</v>
      </c>
      <c r="E824" s="86" t="s">
        <v>1745</v>
      </c>
      <c r="F824" s="86" t="s">
        <v>2</v>
      </c>
      <c r="G824" s="86" t="s">
        <v>2</v>
      </c>
      <c r="H824" s="93" t="s">
        <v>1738</v>
      </c>
      <c r="I824" s="86"/>
    </row>
    <row r="825" spans="1:9" ht="11.25">
      <c r="A825" s="95" t="s">
        <v>1743</v>
      </c>
      <c r="B825" s="86" t="s">
        <v>1590</v>
      </c>
      <c r="C825" s="86" t="s">
        <v>1591</v>
      </c>
      <c r="D825" s="86" t="s">
        <v>1751</v>
      </c>
      <c r="E825" s="86" t="s">
        <v>2</v>
      </c>
      <c r="F825" s="86" t="s">
        <v>2</v>
      </c>
      <c r="G825" s="86" t="s">
        <v>1742</v>
      </c>
      <c r="H825" s="93" t="s">
        <v>1738</v>
      </c>
      <c r="I825" s="86"/>
    </row>
    <row r="826" spans="1:9" ht="11.25">
      <c r="A826" s="95" t="s">
        <v>1744</v>
      </c>
      <c r="B826" s="86" t="s">
        <v>1592</v>
      </c>
      <c r="C826" s="86" t="s">
        <v>1474</v>
      </c>
      <c r="D826" s="86" t="s">
        <v>1751</v>
      </c>
      <c r="E826" s="86" t="s">
        <v>1745</v>
      </c>
      <c r="F826" s="86" t="s">
        <v>2</v>
      </c>
      <c r="G826" s="86" t="s">
        <v>2</v>
      </c>
      <c r="H826" s="93" t="s">
        <v>1738</v>
      </c>
      <c r="I826" s="86"/>
    </row>
    <row r="827" spans="1:9" ht="11.25">
      <c r="A827" s="95" t="s">
        <v>1744</v>
      </c>
      <c r="B827" s="86" t="s">
        <v>1593</v>
      </c>
      <c r="C827" s="86" t="s">
        <v>1594</v>
      </c>
      <c r="D827" s="86" t="s">
        <v>1751</v>
      </c>
      <c r="E827" s="86" t="s">
        <v>1745</v>
      </c>
      <c r="F827" s="86" t="s">
        <v>2</v>
      </c>
      <c r="G827" s="86" t="s">
        <v>2</v>
      </c>
      <c r="H827" s="93" t="s">
        <v>1738</v>
      </c>
      <c r="I827" s="86"/>
    </row>
    <row r="828" spans="1:9" ht="11.25">
      <c r="A828" s="95" t="s">
        <v>1744</v>
      </c>
      <c r="B828" s="86" t="s">
        <v>1595</v>
      </c>
      <c r="C828" s="86" t="s">
        <v>1478</v>
      </c>
      <c r="D828" s="86" t="s">
        <v>1751</v>
      </c>
      <c r="E828" s="86" t="s">
        <v>1745</v>
      </c>
      <c r="F828" s="86" t="s">
        <v>2</v>
      </c>
      <c r="G828" s="86" t="s">
        <v>2</v>
      </c>
      <c r="H828" s="93" t="s">
        <v>1738</v>
      </c>
      <c r="I828" s="86"/>
    </row>
    <row r="829" spans="1:9" ht="11.25">
      <c r="A829" s="95" t="s">
        <v>1744</v>
      </c>
      <c r="B829" s="86" t="s">
        <v>1596</v>
      </c>
      <c r="C829" s="86" t="s">
        <v>1597</v>
      </c>
      <c r="D829" s="86" t="s">
        <v>1751</v>
      </c>
      <c r="E829" s="86" t="s">
        <v>1745</v>
      </c>
      <c r="F829" s="86" t="s">
        <v>2</v>
      </c>
      <c r="G829" s="86" t="s">
        <v>2</v>
      </c>
      <c r="H829" s="93" t="s">
        <v>1738</v>
      </c>
      <c r="I829" s="86"/>
    </row>
    <row r="830" spans="1:9" ht="11.25">
      <c r="A830" s="95" t="s">
        <v>1744</v>
      </c>
      <c r="B830" s="86" t="s">
        <v>1598</v>
      </c>
      <c r="C830" s="86" t="s">
        <v>1482</v>
      </c>
      <c r="D830" s="86" t="s">
        <v>1751</v>
      </c>
      <c r="E830" s="86" t="s">
        <v>1745</v>
      </c>
      <c r="F830" s="86" t="s">
        <v>2</v>
      </c>
      <c r="G830" s="86" t="s">
        <v>2</v>
      </c>
      <c r="H830" s="93" t="s">
        <v>1738</v>
      </c>
      <c r="I830" s="86"/>
    </row>
    <row r="831" spans="1:9" ht="11.25">
      <c r="A831" s="95" t="s">
        <v>1744</v>
      </c>
      <c r="B831" s="86" t="s">
        <v>1599</v>
      </c>
      <c r="C831" s="86" t="s">
        <v>1600</v>
      </c>
      <c r="D831" s="86" t="s">
        <v>1751</v>
      </c>
      <c r="E831" s="86" t="s">
        <v>1745</v>
      </c>
      <c r="F831" s="86" t="s">
        <v>2</v>
      </c>
      <c r="G831" s="86" t="s">
        <v>2</v>
      </c>
      <c r="H831" s="93" t="s">
        <v>1738</v>
      </c>
      <c r="I831" s="86"/>
    </row>
    <row r="832" spans="1:9" ht="11.25">
      <c r="A832" s="95" t="s">
        <v>1744</v>
      </c>
      <c r="B832" s="86" t="s">
        <v>1601</v>
      </c>
      <c r="C832" s="86" t="s">
        <v>1486</v>
      </c>
      <c r="D832" s="86" t="s">
        <v>1751</v>
      </c>
      <c r="E832" s="86" t="s">
        <v>1745</v>
      </c>
      <c r="F832" s="86" t="s">
        <v>2</v>
      </c>
      <c r="G832" s="86" t="s">
        <v>2</v>
      </c>
      <c r="H832" s="93" t="s">
        <v>1738</v>
      </c>
      <c r="I832" s="86"/>
    </row>
    <row r="833" spans="1:9" ht="11.25">
      <c r="A833" s="95" t="s">
        <v>1744</v>
      </c>
      <c r="B833" s="86" t="s">
        <v>1602</v>
      </c>
      <c r="C833" s="86" t="s">
        <v>1603</v>
      </c>
      <c r="D833" s="86" t="s">
        <v>1751</v>
      </c>
      <c r="E833" s="86" t="s">
        <v>1745</v>
      </c>
      <c r="F833" s="86" t="s">
        <v>2</v>
      </c>
      <c r="G833" s="86" t="s">
        <v>2</v>
      </c>
      <c r="H833" s="93" t="s">
        <v>1738</v>
      </c>
      <c r="I833" s="86"/>
    </row>
    <row r="834" spans="1:9" ht="11.25">
      <c r="A834" s="95" t="s">
        <v>1744</v>
      </c>
      <c r="B834" s="86" t="s">
        <v>1604</v>
      </c>
      <c r="C834" s="86" t="s">
        <v>1490</v>
      </c>
      <c r="D834" s="86" t="s">
        <v>1751</v>
      </c>
      <c r="E834" s="86" t="s">
        <v>1745</v>
      </c>
      <c r="F834" s="86" t="s">
        <v>2</v>
      </c>
      <c r="G834" s="86" t="s">
        <v>2</v>
      </c>
      <c r="H834" s="93" t="s">
        <v>1738</v>
      </c>
      <c r="I834" s="86"/>
    </row>
    <row r="835" spans="1:9" ht="11.25">
      <c r="A835" s="95" t="s">
        <v>1744</v>
      </c>
      <c r="B835" s="86" t="s">
        <v>1605</v>
      </c>
      <c r="C835" s="86" t="s">
        <v>1606</v>
      </c>
      <c r="D835" s="86" t="s">
        <v>1751</v>
      </c>
      <c r="E835" s="86" t="s">
        <v>1745</v>
      </c>
      <c r="F835" s="86" t="s">
        <v>2</v>
      </c>
      <c r="G835" s="86" t="s">
        <v>2</v>
      </c>
      <c r="H835" s="93" t="s">
        <v>1738</v>
      </c>
      <c r="I835" s="86"/>
    </row>
    <row r="836" spans="1:9" ht="11.25">
      <c r="A836" s="95" t="s">
        <v>1744</v>
      </c>
      <c r="B836" s="86" t="s">
        <v>1607</v>
      </c>
      <c r="C836" s="86" t="s">
        <v>1494</v>
      </c>
      <c r="D836" s="86" t="s">
        <v>1751</v>
      </c>
      <c r="E836" s="86" t="s">
        <v>1745</v>
      </c>
      <c r="F836" s="86" t="s">
        <v>2</v>
      </c>
      <c r="G836" s="86" t="s">
        <v>2</v>
      </c>
      <c r="H836" s="93" t="s">
        <v>1738</v>
      </c>
      <c r="I836" s="86"/>
    </row>
    <row r="837" spans="1:9" ht="11.25">
      <c r="A837" s="95" t="s">
        <v>1744</v>
      </c>
      <c r="B837" s="86" t="s">
        <v>1608</v>
      </c>
      <c r="C837" s="86" t="s">
        <v>1496</v>
      </c>
      <c r="D837" s="86" t="s">
        <v>1751</v>
      </c>
      <c r="E837" s="86" t="s">
        <v>1745</v>
      </c>
      <c r="F837" s="86" t="s">
        <v>2</v>
      </c>
      <c r="G837" s="86" t="s">
        <v>2</v>
      </c>
      <c r="H837" s="93" t="s">
        <v>1738</v>
      </c>
      <c r="I837" s="86"/>
    </row>
    <row r="838" spans="1:9" ht="11.25">
      <c r="A838" s="95" t="s">
        <v>1744</v>
      </c>
      <c r="B838" s="86" t="s">
        <v>1609</v>
      </c>
      <c r="C838" s="86" t="s">
        <v>1498</v>
      </c>
      <c r="D838" s="86" t="s">
        <v>1751</v>
      </c>
      <c r="E838" s="86" t="s">
        <v>1745</v>
      </c>
      <c r="F838" s="86" t="s">
        <v>2</v>
      </c>
      <c r="G838" s="86" t="s">
        <v>2</v>
      </c>
      <c r="H838" s="93" t="s">
        <v>1738</v>
      </c>
      <c r="I838" s="86"/>
    </row>
    <row r="839" spans="1:9" ht="11.25">
      <c r="A839" s="95" t="s">
        <v>1744</v>
      </c>
      <c r="B839" s="86" t="s">
        <v>1610</v>
      </c>
      <c r="C839" s="86" t="s">
        <v>1611</v>
      </c>
      <c r="D839" s="86" t="s">
        <v>1751</v>
      </c>
      <c r="E839" s="86" t="s">
        <v>1745</v>
      </c>
      <c r="F839" s="86" t="s">
        <v>2</v>
      </c>
      <c r="G839" s="86" t="s">
        <v>2</v>
      </c>
      <c r="H839" s="93" t="s">
        <v>1738</v>
      </c>
      <c r="I839" s="86"/>
    </row>
    <row r="840" spans="1:9" ht="11.25">
      <c r="A840" s="95" t="s">
        <v>1744</v>
      </c>
      <c r="B840" s="86" t="s">
        <v>1612</v>
      </c>
      <c r="C840" s="86" t="s">
        <v>1613</v>
      </c>
      <c r="D840" s="86" t="s">
        <v>1751</v>
      </c>
      <c r="E840" s="86" t="s">
        <v>1745</v>
      </c>
      <c r="F840" s="86" t="s">
        <v>2</v>
      </c>
      <c r="G840" s="86" t="s">
        <v>2</v>
      </c>
      <c r="H840" s="93" t="s">
        <v>1738</v>
      </c>
      <c r="I840" s="86"/>
    </row>
    <row r="841" spans="1:9" ht="11.25">
      <c r="A841" s="95" t="s">
        <v>1744</v>
      </c>
      <c r="B841" s="86" t="s">
        <v>1614</v>
      </c>
      <c r="C841" s="86" t="s">
        <v>1615</v>
      </c>
      <c r="D841" s="86" t="s">
        <v>1751</v>
      </c>
      <c r="E841" s="86" t="s">
        <v>1745</v>
      </c>
      <c r="F841" s="86" t="s">
        <v>2</v>
      </c>
      <c r="G841" s="86" t="s">
        <v>2</v>
      </c>
      <c r="H841" s="93" t="s">
        <v>1738</v>
      </c>
      <c r="I841" s="86"/>
    </row>
    <row r="842" spans="1:9" ht="11.25">
      <c r="A842" s="95" t="s">
        <v>1744</v>
      </c>
      <c r="B842" s="86" t="s">
        <v>1616</v>
      </c>
      <c r="C842" s="86" t="s">
        <v>1506</v>
      </c>
      <c r="D842" s="86" t="s">
        <v>1751</v>
      </c>
      <c r="E842" s="86" t="s">
        <v>1745</v>
      </c>
      <c r="F842" s="86" t="s">
        <v>2</v>
      </c>
      <c r="G842" s="86" t="s">
        <v>2</v>
      </c>
      <c r="H842" s="93" t="s">
        <v>1738</v>
      </c>
      <c r="I842" s="86"/>
    </row>
    <row r="843" spans="1:9" ht="11.25">
      <c r="A843" s="95" t="s">
        <v>1744</v>
      </c>
      <c r="B843" s="86" t="s">
        <v>1617</v>
      </c>
      <c r="C843" s="86" t="s">
        <v>1508</v>
      </c>
      <c r="D843" s="86" t="s">
        <v>1751</v>
      </c>
      <c r="E843" s="86" t="s">
        <v>1745</v>
      </c>
      <c r="F843" s="86" t="s">
        <v>2</v>
      </c>
      <c r="G843" s="86" t="s">
        <v>2</v>
      </c>
      <c r="H843" s="93" t="s">
        <v>1738</v>
      </c>
      <c r="I843" s="86"/>
    </row>
    <row r="844" spans="1:9" ht="11.25">
      <c r="A844" s="95" t="s">
        <v>1744</v>
      </c>
      <c r="B844" s="86" t="s">
        <v>1618</v>
      </c>
      <c r="C844" s="86" t="s">
        <v>1619</v>
      </c>
      <c r="D844" s="86" t="s">
        <v>1751</v>
      </c>
      <c r="E844" s="86" t="s">
        <v>1745</v>
      </c>
      <c r="F844" s="86" t="s">
        <v>2</v>
      </c>
      <c r="G844" s="86" t="s">
        <v>2</v>
      </c>
      <c r="H844" s="93" t="s">
        <v>1738</v>
      </c>
      <c r="I844" s="86"/>
    </row>
    <row r="845" spans="1:9" ht="11.25">
      <c r="A845" s="95" t="s">
        <v>1744</v>
      </c>
      <c r="B845" s="86" t="s">
        <v>1620</v>
      </c>
      <c r="C845" s="86" t="s">
        <v>1512</v>
      </c>
      <c r="D845" s="86" t="s">
        <v>1751</v>
      </c>
      <c r="E845" s="86" t="s">
        <v>1745</v>
      </c>
      <c r="F845" s="86" t="s">
        <v>2</v>
      </c>
      <c r="G845" s="86" t="s">
        <v>2</v>
      </c>
      <c r="H845" s="93" t="s">
        <v>1738</v>
      </c>
      <c r="I845" s="86"/>
    </row>
    <row r="846" spans="1:9" ht="11.25">
      <c r="A846" s="95" t="s">
        <v>1744</v>
      </c>
      <c r="B846" s="86" t="s">
        <v>1621</v>
      </c>
      <c r="C846" s="86" t="s">
        <v>1514</v>
      </c>
      <c r="D846" s="86" t="s">
        <v>1751</v>
      </c>
      <c r="E846" s="86" t="s">
        <v>1745</v>
      </c>
      <c r="F846" s="86" t="s">
        <v>2</v>
      </c>
      <c r="G846" s="86" t="s">
        <v>2</v>
      </c>
      <c r="H846" s="93" t="s">
        <v>1738</v>
      </c>
      <c r="I846" s="86"/>
    </row>
    <row r="847" spans="1:9" ht="11.25">
      <c r="A847" s="95" t="s">
        <v>1744</v>
      </c>
      <c r="B847" s="86" t="s">
        <v>1622</v>
      </c>
      <c r="C847" s="86" t="s">
        <v>1516</v>
      </c>
      <c r="D847" s="86" t="s">
        <v>1751</v>
      </c>
      <c r="E847" s="86" t="s">
        <v>1745</v>
      </c>
      <c r="F847" s="86" t="s">
        <v>2</v>
      </c>
      <c r="G847" s="86" t="s">
        <v>2</v>
      </c>
      <c r="H847" s="93" t="s">
        <v>1738</v>
      </c>
      <c r="I847" s="86"/>
    </row>
    <row r="848" spans="1:9" ht="11.25">
      <c r="A848" s="95" t="s">
        <v>1744</v>
      </c>
      <c r="B848" s="86" t="s">
        <v>1623</v>
      </c>
      <c r="C848" s="86" t="s">
        <v>1518</v>
      </c>
      <c r="D848" s="86" t="s">
        <v>1751</v>
      </c>
      <c r="E848" s="86" t="s">
        <v>1745</v>
      </c>
      <c r="F848" s="86" t="s">
        <v>2</v>
      </c>
      <c r="G848" s="86" t="s">
        <v>2</v>
      </c>
      <c r="H848" s="93" t="s">
        <v>1738</v>
      </c>
      <c r="I848" s="86"/>
    </row>
    <row r="849" spans="1:9" ht="11.25">
      <c r="A849" s="95" t="s">
        <v>1744</v>
      </c>
      <c r="B849" s="86" t="s">
        <v>1624</v>
      </c>
      <c r="C849" s="86" t="s">
        <v>1520</v>
      </c>
      <c r="D849" s="86" t="s">
        <v>1751</v>
      </c>
      <c r="E849" s="86" t="s">
        <v>1745</v>
      </c>
      <c r="F849" s="86" t="s">
        <v>2</v>
      </c>
      <c r="G849" s="86" t="s">
        <v>2</v>
      </c>
      <c r="H849" s="93" t="s">
        <v>1738</v>
      </c>
      <c r="I849" s="86"/>
    </row>
    <row r="850" spans="1:9" ht="11.25">
      <c r="A850" s="95" t="s">
        <v>1744</v>
      </c>
      <c r="B850" s="86" t="s">
        <v>1625</v>
      </c>
      <c r="C850" s="86" t="s">
        <v>1626</v>
      </c>
      <c r="D850" s="86" t="s">
        <v>1751</v>
      </c>
      <c r="E850" s="86" t="s">
        <v>1745</v>
      </c>
      <c r="F850" s="86" t="s">
        <v>2</v>
      </c>
      <c r="G850" s="86" t="s">
        <v>2</v>
      </c>
      <c r="H850" s="93" t="s">
        <v>1738</v>
      </c>
      <c r="I850" s="86"/>
    </row>
    <row r="851" spans="1:9" ht="11.25">
      <c r="A851" s="95" t="s">
        <v>1744</v>
      </c>
      <c r="B851" s="86" t="s">
        <v>1627</v>
      </c>
      <c r="C851" s="86" t="s">
        <v>1524</v>
      </c>
      <c r="D851" s="86" t="s">
        <v>1751</v>
      </c>
      <c r="E851" s="86" t="s">
        <v>1745</v>
      </c>
      <c r="F851" s="86" t="s">
        <v>2</v>
      </c>
      <c r="G851" s="86" t="s">
        <v>2</v>
      </c>
      <c r="H851" s="93" t="s">
        <v>1738</v>
      </c>
      <c r="I851" s="86"/>
    </row>
    <row r="852" spans="1:9" ht="11.25">
      <c r="A852" s="95" t="s">
        <v>1744</v>
      </c>
      <c r="B852" s="86" t="s">
        <v>1628</v>
      </c>
      <c r="C852" s="86" t="s">
        <v>1629</v>
      </c>
      <c r="D852" s="86" t="s">
        <v>1751</v>
      </c>
      <c r="E852" s="86" t="s">
        <v>1745</v>
      </c>
      <c r="F852" s="86" t="s">
        <v>2</v>
      </c>
      <c r="G852" s="86" t="s">
        <v>2</v>
      </c>
      <c r="H852" s="93" t="s">
        <v>1738</v>
      </c>
      <c r="I852" s="86"/>
    </row>
    <row r="853" spans="1:9" ht="11.25">
      <c r="A853" s="95" t="s">
        <v>1744</v>
      </c>
      <c r="B853" s="86" t="s">
        <v>1630</v>
      </c>
      <c r="C853" s="86" t="s">
        <v>1210</v>
      </c>
      <c r="D853" s="86" t="s">
        <v>1751</v>
      </c>
      <c r="E853" s="86" t="s">
        <v>1745</v>
      </c>
      <c r="F853" s="86" t="s">
        <v>2</v>
      </c>
      <c r="G853" s="86" t="s">
        <v>2</v>
      </c>
      <c r="H853" s="93" t="s">
        <v>1738</v>
      </c>
      <c r="I853" s="86"/>
    </row>
    <row r="854" spans="1:9" ht="11.25">
      <c r="A854" s="95" t="s">
        <v>1744</v>
      </c>
      <c r="B854" s="86" t="s">
        <v>1631</v>
      </c>
      <c r="C854" s="86" t="s">
        <v>1529</v>
      </c>
      <c r="D854" s="86" t="s">
        <v>1751</v>
      </c>
      <c r="E854" s="86" t="s">
        <v>1745</v>
      </c>
      <c r="F854" s="86" t="s">
        <v>2</v>
      </c>
      <c r="G854" s="86" t="s">
        <v>2</v>
      </c>
      <c r="H854" s="93" t="s">
        <v>1738</v>
      </c>
      <c r="I854" s="86"/>
    </row>
    <row r="855" spans="1:9" ht="11.25">
      <c r="A855" s="95" t="s">
        <v>1743</v>
      </c>
      <c r="B855" s="86" t="s">
        <v>1632</v>
      </c>
      <c r="C855" s="86" t="s">
        <v>1633</v>
      </c>
      <c r="D855" s="86" t="s">
        <v>1751</v>
      </c>
      <c r="E855" s="86" t="s">
        <v>2</v>
      </c>
      <c r="F855" s="86" t="s">
        <v>2</v>
      </c>
      <c r="G855" s="86" t="s">
        <v>1742</v>
      </c>
      <c r="H855" s="93" t="s">
        <v>1738</v>
      </c>
      <c r="I855" s="86"/>
    </row>
    <row r="856" spans="1:9" ht="11.25">
      <c r="A856" s="95" t="s">
        <v>1744</v>
      </c>
      <c r="B856" s="86" t="s">
        <v>1634</v>
      </c>
      <c r="C856" s="86" t="s">
        <v>1432</v>
      </c>
      <c r="D856" s="86" t="s">
        <v>1751</v>
      </c>
      <c r="E856" s="86" t="s">
        <v>1745</v>
      </c>
      <c r="F856" s="86" t="s">
        <v>2</v>
      </c>
      <c r="G856" s="86" t="s">
        <v>2</v>
      </c>
      <c r="H856" s="93" t="s">
        <v>1738</v>
      </c>
      <c r="I856" s="86"/>
    </row>
    <row r="857" spans="1:9" ht="11.25">
      <c r="A857" s="95" t="s">
        <v>1744</v>
      </c>
      <c r="B857" s="86" t="s">
        <v>1635</v>
      </c>
      <c r="C857" s="86" t="s">
        <v>1636</v>
      </c>
      <c r="D857" s="86" t="s">
        <v>1751</v>
      </c>
      <c r="E857" s="86" t="s">
        <v>1745</v>
      </c>
      <c r="F857" s="86" t="s">
        <v>2</v>
      </c>
      <c r="G857" s="86" t="s">
        <v>2</v>
      </c>
      <c r="H857" s="93" t="s">
        <v>1738</v>
      </c>
      <c r="I857" s="86"/>
    </row>
    <row r="858" spans="1:9" ht="11.25">
      <c r="A858" s="95" t="s">
        <v>1744</v>
      </c>
      <c r="B858" s="86" t="s">
        <v>1637</v>
      </c>
      <c r="C858" s="86" t="s">
        <v>1564</v>
      </c>
      <c r="D858" s="86" t="s">
        <v>1751</v>
      </c>
      <c r="E858" s="86" t="s">
        <v>1745</v>
      </c>
      <c r="F858" s="86" t="s">
        <v>2</v>
      </c>
      <c r="G858" s="86" t="s">
        <v>2</v>
      </c>
      <c r="H858" s="93" t="s">
        <v>1738</v>
      </c>
      <c r="I858" s="86"/>
    </row>
    <row r="859" spans="1:9" ht="11.25">
      <c r="A859" s="95" t="s">
        <v>1744</v>
      </c>
      <c r="B859" s="86" t="s">
        <v>1638</v>
      </c>
      <c r="C859" s="86" t="s">
        <v>1566</v>
      </c>
      <c r="D859" s="86" t="s">
        <v>1751</v>
      </c>
      <c r="E859" s="86" t="s">
        <v>1745</v>
      </c>
      <c r="F859" s="86" t="s">
        <v>2</v>
      </c>
      <c r="G859" s="86" t="s">
        <v>2</v>
      </c>
      <c r="H859" s="93" t="s">
        <v>1738</v>
      </c>
      <c r="I859" s="86"/>
    </row>
    <row r="860" spans="1:9" ht="11.25">
      <c r="A860" s="95" t="s">
        <v>1744</v>
      </c>
      <c r="B860" s="86" t="s">
        <v>1639</v>
      </c>
      <c r="C860" s="86" t="s">
        <v>1640</v>
      </c>
      <c r="D860" s="86" t="s">
        <v>1751</v>
      </c>
      <c r="E860" s="86" t="s">
        <v>1745</v>
      </c>
      <c r="F860" s="86" t="s">
        <v>2</v>
      </c>
      <c r="G860" s="86" t="s">
        <v>2</v>
      </c>
      <c r="H860" s="93" t="s">
        <v>1738</v>
      </c>
      <c r="I860" s="86"/>
    </row>
    <row r="861" spans="1:9" ht="11.25">
      <c r="A861" s="95" t="s">
        <v>1744</v>
      </c>
      <c r="B861" s="86" t="s">
        <v>1641</v>
      </c>
      <c r="C861" s="86" t="s">
        <v>1642</v>
      </c>
      <c r="D861" s="86" t="s">
        <v>1751</v>
      </c>
      <c r="E861" s="86" t="s">
        <v>1745</v>
      </c>
      <c r="F861" s="86" t="s">
        <v>2</v>
      </c>
      <c r="G861" s="86" t="s">
        <v>2</v>
      </c>
      <c r="H861" s="93" t="s">
        <v>1738</v>
      </c>
      <c r="I861" s="86"/>
    </row>
    <row r="862" spans="1:9" ht="11.25">
      <c r="A862" s="95" t="s">
        <v>1744</v>
      </c>
      <c r="B862" s="86" t="s">
        <v>1643</v>
      </c>
      <c r="C862" s="86" t="s">
        <v>1454</v>
      </c>
      <c r="D862" s="86" t="s">
        <v>1751</v>
      </c>
      <c r="E862" s="86" t="s">
        <v>1745</v>
      </c>
      <c r="F862" s="86" t="s">
        <v>2</v>
      </c>
      <c r="G862" s="86" t="s">
        <v>2</v>
      </c>
      <c r="H862" s="93" t="s">
        <v>1738</v>
      </c>
      <c r="I862" s="86"/>
    </row>
    <row r="863" spans="1:9" ht="11.25">
      <c r="A863" s="95" t="s">
        <v>1744</v>
      </c>
      <c r="B863" s="86" t="s">
        <v>1644</v>
      </c>
      <c r="C863" s="86" t="s">
        <v>1458</v>
      </c>
      <c r="D863" s="86" t="s">
        <v>1751</v>
      </c>
      <c r="E863" s="86" t="s">
        <v>1745</v>
      </c>
      <c r="F863" s="86" t="s">
        <v>2</v>
      </c>
      <c r="G863" s="86" t="s">
        <v>2</v>
      </c>
      <c r="H863" s="93" t="s">
        <v>1738</v>
      </c>
      <c r="I863" s="86"/>
    </row>
    <row r="864" spans="1:9" ht="11.25">
      <c r="A864" s="95" t="s">
        <v>1744</v>
      </c>
      <c r="B864" s="86" t="s">
        <v>1645</v>
      </c>
      <c r="C864" s="86" t="s">
        <v>1646</v>
      </c>
      <c r="D864" s="86" t="s">
        <v>1751</v>
      </c>
      <c r="E864" s="86" t="s">
        <v>1745</v>
      </c>
      <c r="F864" s="86" t="s">
        <v>2</v>
      </c>
      <c r="G864" s="86" t="s">
        <v>2</v>
      </c>
      <c r="H864" s="93" t="s">
        <v>1738</v>
      </c>
      <c r="I864" s="86"/>
    </row>
    <row r="865" spans="1:9" ht="11.25">
      <c r="A865" s="95" t="s">
        <v>1744</v>
      </c>
      <c r="B865" s="86" t="s">
        <v>1647</v>
      </c>
      <c r="C865" s="86" t="s">
        <v>1648</v>
      </c>
      <c r="D865" s="86" t="s">
        <v>1751</v>
      </c>
      <c r="E865" s="86" t="s">
        <v>1745</v>
      </c>
      <c r="F865" s="86" t="s">
        <v>2</v>
      </c>
      <c r="G865" s="86" t="s">
        <v>2</v>
      </c>
      <c r="H865" s="93" t="s">
        <v>1738</v>
      </c>
      <c r="I865" s="86"/>
    </row>
    <row r="866" spans="1:9" ht="11.25">
      <c r="A866" s="95" t="s">
        <v>1744</v>
      </c>
      <c r="B866" s="86" t="s">
        <v>1649</v>
      </c>
      <c r="C866" s="86" t="s">
        <v>1468</v>
      </c>
      <c r="D866" s="86" t="s">
        <v>1751</v>
      </c>
      <c r="E866" s="86" t="s">
        <v>1745</v>
      </c>
      <c r="F866" s="86" t="s">
        <v>2</v>
      </c>
      <c r="G866" s="86" t="s">
        <v>2</v>
      </c>
      <c r="H866" s="93" t="s">
        <v>1738</v>
      </c>
      <c r="I866" s="86"/>
    </row>
    <row r="867" spans="1:9" ht="11.25">
      <c r="A867" s="95" t="s">
        <v>1743</v>
      </c>
      <c r="B867" s="86" t="s">
        <v>1650</v>
      </c>
      <c r="C867" s="86" t="s">
        <v>1651</v>
      </c>
      <c r="D867" s="86" t="s">
        <v>1751</v>
      </c>
      <c r="E867" s="86" t="s">
        <v>2</v>
      </c>
      <c r="F867" s="86" t="s">
        <v>2</v>
      </c>
      <c r="G867" s="86" t="s">
        <v>1742</v>
      </c>
      <c r="H867" s="93" t="s">
        <v>1738</v>
      </c>
      <c r="I867" s="86"/>
    </row>
    <row r="868" spans="1:9" ht="11.25">
      <c r="A868" s="95" t="s">
        <v>1744</v>
      </c>
      <c r="B868" s="86" t="s">
        <v>1652</v>
      </c>
      <c r="C868" s="86" t="s">
        <v>1460</v>
      </c>
      <c r="D868" s="86" t="s">
        <v>1751</v>
      </c>
      <c r="E868" s="86" t="s">
        <v>1745</v>
      </c>
      <c r="F868" s="86" t="s">
        <v>2</v>
      </c>
      <c r="G868" s="86" t="s">
        <v>2</v>
      </c>
      <c r="H868" s="93" t="s">
        <v>1738</v>
      </c>
      <c r="I868" s="86"/>
    </row>
    <row r="869" spans="1:9" ht="11.25">
      <c r="A869" s="95" t="s">
        <v>1744</v>
      </c>
      <c r="B869" s="86" t="s">
        <v>1653</v>
      </c>
      <c r="C869" s="86" t="s">
        <v>1474</v>
      </c>
      <c r="D869" s="86" t="s">
        <v>1751</v>
      </c>
      <c r="E869" s="86" t="s">
        <v>1745</v>
      </c>
      <c r="F869" s="86" t="s">
        <v>2</v>
      </c>
      <c r="G869" s="86" t="s">
        <v>2</v>
      </c>
      <c r="H869" s="93" t="s">
        <v>1738</v>
      </c>
      <c r="I869" s="86"/>
    </row>
    <row r="870" spans="1:9" ht="11.25">
      <c r="A870" s="95" t="s">
        <v>1744</v>
      </c>
      <c r="B870" s="86" t="s">
        <v>1654</v>
      </c>
      <c r="C870" s="86" t="s">
        <v>1478</v>
      </c>
      <c r="D870" s="86" t="s">
        <v>1751</v>
      </c>
      <c r="E870" s="86" t="s">
        <v>1745</v>
      </c>
      <c r="F870" s="86" t="s">
        <v>2</v>
      </c>
      <c r="G870" s="86" t="s">
        <v>2</v>
      </c>
      <c r="H870" s="93" t="s">
        <v>1738</v>
      </c>
      <c r="I870" s="86"/>
    </row>
    <row r="871" spans="1:9" ht="11.25">
      <c r="A871" s="95" t="s">
        <v>1744</v>
      </c>
      <c r="B871" s="86" t="s">
        <v>1655</v>
      </c>
      <c r="C871" s="86" t="s">
        <v>1656</v>
      </c>
      <c r="D871" s="86" t="s">
        <v>1751</v>
      </c>
      <c r="E871" s="86" t="s">
        <v>1745</v>
      </c>
      <c r="F871" s="86" t="s">
        <v>2</v>
      </c>
      <c r="G871" s="86" t="s">
        <v>2</v>
      </c>
      <c r="H871" s="93" t="s">
        <v>1738</v>
      </c>
      <c r="I871" s="86"/>
    </row>
    <row r="872" spans="1:9" ht="11.25">
      <c r="A872" s="95" t="s">
        <v>1744</v>
      </c>
      <c r="B872" s="86" t="s">
        <v>1657</v>
      </c>
      <c r="C872" s="86" t="s">
        <v>1490</v>
      </c>
      <c r="D872" s="86" t="s">
        <v>1751</v>
      </c>
      <c r="E872" s="86" t="s">
        <v>1745</v>
      </c>
      <c r="F872" s="86" t="s">
        <v>2</v>
      </c>
      <c r="G872" s="86" t="s">
        <v>2</v>
      </c>
      <c r="H872" s="93" t="s">
        <v>1738</v>
      </c>
      <c r="I872" s="86"/>
    </row>
    <row r="873" spans="1:9" ht="11.25">
      <c r="A873" s="95" t="s">
        <v>1744</v>
      </c>
      <c r="B873" s="86" t="s">
        <v>1658</v>
      </c>
      <c r="C873" s="86" t="s">
        <v>1659</v>
      </c>
      <c r="D873" s="86" t="s">
        <v>1751</v>
      </c>
      <c r="E873" s="86" t="s">
        <v>1745</v>
      </c>
      <c r="F873" s="86" t="s">
        <v>2</v>
      </c>
      <c r="G873" s="86" t="s">
        <v>2</v>
      </c>
      <c r="H873" s="93" t="s">
        <v>1738</v>
      </c>
      <c r="I873" s="86"/>
    </row>
    <row r="874" spans="1:9" ht="11.25">
      <c r="A874" s="95" t="s">
        <v>1744</v>
      </c>
      <c r="B874" s="86" t="s">
        <v>1660</v>
      </c>
      <c r="C874" s="86" t="s">
        <v>1210</v>
      </c>
      <c r="D874" s="86" t="s">
        <v>1751</v>
      </c>
      <c r="E874" s="86" t="s">
        <v>1745</v>
      </c>
      <c r="F874" s="86" t="s">
        <v>2</v>
      </c>
      <c r="G874" s="86" t="s">
        <v>2</v>
      </c>
      <c r="H874" s="93" t="s">
        <v>1738</v>
      </c>
      <c r="I874" s="86"/>
    </row>
    <row r="875" spans="1:9" ht="11.25">
      <c r="A875" s="95" t="s">
        <v>1744</v>
      </c>
      <c r="B875" s="86" t="s">
        <v>1661</v>
      </c>
      <c r="C875" s="86" t="s">
        <v>1498</v>
      </c>
      <c r="D875" s="86" t="s">
        <v>1751</v>
      </c>
      <c r="E875" s="86" t="s">
        <v>1745</v>
      </c>
      <c r="F875" s="86" t="s">
        <v>2</v>
      </c>
      <c r="G875" s="86" t="s">
        <v>2</v>
      </c>
      <c r="H875" s="93" t="s">
        <v>1738</v>
      </c>
      <c r="I875" s="86"/>
    </row>
    <row r="876" spans="1:9" ht="11.25">
      <c r="A876" s="95" t="s">
        <v>1744</v>
      </c>
      <c r="B876" s="86" t="s">
        <v>1662</v>
      </c>
      <c r="C876" s="86" t="s">
        <v>1663</v>
      </c>
      <c r="D876" s="86" t="s">
        <v>1751</v>
      </c>
      <c r="E876" s="86" t="s">
        <v>1745</v>
      </c>
      <c r="F876" s="86" t="s">
        <v>2</v>
      </c>
      <c r="G876" s="86" t="s">
        <v>2</v>
      </c>
      <c r="H876" s="93" t="s">
        <v>1738</v>
      </c>
      <c r="I876" s="86"/>
    </row>
    <row r="877" spans="1:9" ht="11.25">
      <c r="A877" s="95" t="s">
        <v>1744</v>
      </c>
      <c r="B877" s="86" t="s">
        <v>1664</v>
      </c>
      <c r="C877" s="86" t="s">
        <v>1665</v>
      </c>
      <c r="D877" s="86" t="s">
        <v>1751</v>
      </c>
      <c r="E877" s="86" t="s">
        <v>1745</v>
      </c>
      <c r="F877" s="86" t="s">
        <v>2</v>
      </c>
      <c r="G877" s="86" t="s">
        <v>2</v>
      </c>
      <c r="H877" s="93" t="s">
        <v>1738</v>
      </c>
      <c r="I877" s="86"/>
    </row>
    <row r="878" spans="1:9" ht="11.25">
      <c r="A878" s="95" t="s">
        <v>1744</v>
      </c>
      <c r="B878" s="86" t="s">
        <v>1666</v>
      </c>
      <c r="C878" s="86" t="s">
        <v>1667</v>
      </c>
      <c r="D878" s="86" t="s">
        <v>1751</v>
      </c>
      <c r="E878" s="86" t="s">
        <v>1745</v>
      </c>
      <c r="F878" s="86" t="s">
        <v>2</v>
      </c>
      <c r="G878" s="86" t="s">
        <v>2</v>
      </c>
      <c r="H878" s="93" t="s">
        <v>1738</v>
      </c>
      <c r="I878" s="86"/>
    </row>
    <row r="879" spans="1:9" ht="11.25">
      <c r="A879" s="95" t="s">
        <v>1744</v>
      </c>
      <c r="B879" s="86" t="s">
        <v>1668</v>
      </c>
      <c r="C879" s="86" t="s">
        <v>1669</v>
      </c>
      <c r="D879" s="86" t="s">
        <v>1751</v>
      </c>
      <c r="E879" s="86" t="s">
        <v>1745</v>
      </c>
      <c r="F879" s="86" t="s">
        <v>2</v>
      </c>
      <c r="G879" s="86" t="s">
        <v>2</v>
      </c>
      <c r="H879" s="93" t="s">
        <v>1738</v>
      </c>
      <c r="I879" s="86"/>
    </row>
    <row r="880" spans="1:9" ht="11.25">
      <c r="A880" s="95" t="s">
        <v>1744</v>
      </c>
      <c r="B880" s="86" t="s">
        <v>1670</v>
      </c>
      <c r="C880" s="86" t="s">
        <v>1671</v>
      </c>
      <c r="D880" s="86" t="s">
        <v>1751</v>
      </c>
      <c r="E880" s="86" t="s">
        <v>1745</v>
      </c>
      <c r="F880" s="86" t="s">
        <v>2</v>
      </c>
      <c r="G880" s="86" t="s">
        <v>2</v>
      </c>
      <c r="H880" s="93" t="s">
        <v>1738</v>
      </c>
      <c r="I880" s="86"/>
    </row>
    <row r="881" spans="1:9" ht="11.25">
      <c r="A881" s="95" t="s">
        <v>1744</v>
      </c>
      <c r="B881" s="86" t="s">
        <v>1672</v>
      </c>
      <c r="C881" s="86" t="s">
        <v>1673</v>
      </c>
      <c r="D881" s="86" t="s">
        <v>1751</v>
      </c>
      <c r="E881" s="86" t="s">
        <v>1745</v>
      </c>
      <c r="F881" s="86" t="s">
        <v>2</v>
      </c>
      <c r="G881" s="86" t="s">
        <v>2</v>
      </c>
      <c r="H881" s="93" t="s">
        <v>1738</v>
      </c>
      <c r="I881" s="86"/>
    </row>
    <row r="882" spans="1:9" ht="11.25">
      <c r="A882" s="95" t="s">
        <v>1744</v>
      </c>
      <c r="B882" s="86" t="s">
        <v>1674</v>
      </c>
      <c r="C882" s="86" t="s">
        <v>1518</v>
      </c>
      <c r="D882" s="86" t="s">
        <v>1751</v>
      </c>
      <c r="E882" s="86" t="s">
        <v>1745</v>
      </c>
      <c r="F882" s="86" t="s">
        <v>2</v>
      </c>
      <c r="G882" s="86" t="s">
        <v>2</v>
      </c>
      <c r="H882" s="93" t="s">
        <v>1738</v>
      </c>
      <c r="I882" s="86"/>
    </row>
    <row r="883" spans="1:9" ht="11.25">
      <c r="A883" s="95" t="s">
        <v>1743</v>
      </c>
      <c r="B883" s="86" t="s">
        <v>1675</v>
      </c>
      <c r="C883" s="86" t="s">
        <v>1676</v>
      </c>
      <c r="D883" s="86" t="s">
        <v>1751</v>
      </c>
      <c r="E883" s="86" t="s">
        <v>2</v>
      </c>
      <c r="F883" s="86" t="s">
        <v>2</v>
      </c>
      <c r="G883" s="86" t="s">
        <v>1742</v>
      </c>
      <c r="H883" s="93" t="s">
        <v>1738</v>
      </c>
      <c r="I883" s="86"/>
    </row>
    <row r="884" spans="1:9" ht="11.25">
      <c r="A884" s="95" t="s">
        <v>1744</v>
      </c>
      <c r="B884" s="86" t="s">
        <v>1677</v>
      </c>
      <c r="C884" s="86" t="s">
        <v>1432</v>
      </c>
      <c r="D884" s="86" t="s">
        <v>1751</v>
      </c>
      <c r="E884" s="86" t="s">
        <v>1745</v>
      </c>
      <c r="F884" s="86" t="s">
        <v>2</v>
      </c>
      <c r="G884" s="86" t="s">
        <v>2</v>
      </c>
      <c r="H884" s="93" t="s">
        <v>1738</v>
      </c>
      <c r="I884" s="86"/>
    </row>
    <row r="885" spans="1:9" ht="11.25">
      <c r="A885" s="95" t="s">
        <v>1744</v>
      </c>
      <c r="B885" s="86" t="s">
        <v>1678</v>
      </c>
      <c r="C885" s="86" t="s">
        <v>1679</v>
      </c>
      <c r="D885" s="86" t="s">
        <v>1751</v>
      </c>
      <c r="E885" s="86" t="s">
        <v>1745</v>
      </c>
      <c r="F885" s="86" t="s">
        <v>2</v>
      </c>
      <c r="G885" s="86" t="s">
        <v>2</v>
      </c>
      <c r="H885" s="93" t="s">
        <v>1738</v>
      </c>
      <c r="I885" s="86"/>
    </row>
    <row r="886" spans="1:9" ht="11.25">
      <c r="A886" s="95" t="s">
        <v>1744</v>
      </c>
      <c r="B886" s="86" t="s">
        <v>1680</v>
      </c>
      <c r="C886" s="86" t="s">
        <v>1681</v>
      </c>
      <c r="D886" s="86" t="s">
        <v>1751</v>
      </c>
      <c r="E886" s="86" t="s">
        <v>1745</v>
      </c>
      <c r="F886" s="86" t="s">
        <v>2</v>
      </c>
      <c r="G886" s="86" t="s">
        <v>2</v>
      </c>
      <c r="H886" s="93" t="s">
        <v>1738</v>
      </c>
      <c r="I886" s="86"/>
    </row>
    <row r="887" spans="1:9" ht="11.25">
      <c r="A887" s="95" t="s">
        <v>1744</v>
      </c>
      <c r="B887" s="86" t="s">
        <v>1682</v>
      </c>
      <c r="C887" s="86" t="s">
        <v>1486</v>
      </c>
      <c r="D887" s="86" t="s">
        <v>1751</v>
      </c>
      <c r="E887" s="86" t="s">
        <v>1745</v>
      </c>
      <c r="F887" s="86" t="s">
        <v>2</v>
      </c>
      <c r="G887" s="86" t="s">
        <v>2</v>
      </c>
      <c r="H887" s="93" t="s">
        <v>1738</v>
      </c>
      <c r="I887" s="86"/>
    </row>
    <row r="888" spans="1:9" ht="11.25">
      <c r="A888" s="95" t="s">
        <v>1744</v>
      </c>
      <c r="B888" s="86" t="s">
        <v>1683</v>
      </c>
      <c r="C888" s="86" t="s">
        <v>1684</v>
      </c>
      <c r="D888" s="86" t="s">
        <v>1751</v>
      </c>
      <c r="E888" s="86" t="s">
        <v>1745</v>
      </c>
      <c r="F888" s="86" t="s">
        <v>2</v>
      </c>
      <c r="G888" s="86" t="s">
        <v>2</v>
      </c>
      <c r="H888" s="93" t="s">
        <v>1738</v>
      </c>
      <c r="I888" s="86"/>
    </row>
    <row r="889" spans="1:9" ht="11.25">
      <c r="A889" s="95" t="s">
        <v>1744</v>
      </c>
      <c r="B889" s="86" t="s">
        <v>1685</v>
      </c>
      <c r="C889" s="86" t="s">
        <v>1686</v>
      </c>
      <c r="D889" s="86" t="s">
        <v>1751</v>
      </c>
      <c r="E889" s="86" t="s">
        <v>1745</v>
      </c>
      <c r="F889" s="86" t="s">
        <v>2</v>
      </c>
      <c r="G889" s="86" t="s">
        <v>2</v>
      </c>
      <c r="H889" s="93" t="s">
        <v>1738</v>
      </c>
      <c r="I889" s="86"/>
    </row>
    <row r="890" spans="1:9" ht="11.25">
      <c r="A890" s="95" t="s">
        <v>1744</v>
      </c>
      <c r="B890" s="86" t="s">
        <v>1687</v>
      </c>
      <c r="C890" s="86" t="s">
        <v>1688</v>
      </c>
      <c r="D890" s="86" t="s">
        <v>1751</v>
      </c>
      <c r="E890" s="86" t="s">
        <v>1745</v>
      </c>
      <c r="F890" s="86" t="s">
        <v>2</v>
      </c>
      <c r="G890" s="86" t="s">
        <v>2</v>
      </c>
      <c r="H890" s="93" t="s">
        <v>1738</v>
      </c>
      <c r="I890" s="86"/>
    </row>
    <row r="891" spans="1:9" ht="11.25">
      <c r="A891" s="95" t="s">
        <v>1744</v>
      </c>
      <c r="B891" s="86" t="s">
        <v>1689</v>
      </c>
      <c r="C891" s="86" t="s">
        <v>1690</v>
      </c>
      <c r="D891" s="86" t="s">
        <v>1751</v>
      </c>
      <c r="E891" s="86" t="s">
        <v>1745</v>
      </c>
      <c r="F891" s="86" t="s">
        <v>2</v>
      </c>
      <c r="G891" s="86" t="s">
        <v>2</v>
      </c>
      <c r="H891" s="93" t="s">
        <v>1738</v>
      </c>
      <c r="I891" s="86"/>
    </row>
    <row r="892" spans="1:9" ht="11.25">
      <c r="A892" s="95" t="s">
        <v>1744</v>
      </c>
      <c r="B892" s="86" t="s">
        <v>1691</v>
      </c>
      <c r="C892" s="86" t="s">
        <v>1692</v>
      </c>
      <c r="D892" s="86" t="s">
        <v>1751</v>
      </c>
      <c r="E892" s="86" t="s">
        <v>1745</v>
      </c>
      <c r="F892" s="86" t="s">
        <v>2</v>
      </c>
      <c r="G892" s="86" t="s">
        <v>2</v>
      </c>
      <c r="H892" s="93" t="s">
        <v>1738</v>
      </c>
      <c r="I892" s="86"/>
    </row>
    <row r="893" spans="1:9" ht="11.25">
      <c r="A893" s="95" t="s">
        <v>1744</v>
      </c>
      <c r="B893" s="86" t="s">
        <v>1693</v>
      </c>
      <c r="C893" s="86" t="s">
        <v>1694</v>
      </c>
      <c r="D893" s="86" t="s">
        <v>1751</v>
      </c>
      <c r="E893" s="86" t="s">
        <v>1745</v>
      </c>
      <c r="F893" s="86" t="s">
        <v>2</v>
      </c>
      <c r="G893" s="86" t="s">
        <v>2</v>
      </c>
      <c r="H893" s="93" t="s">
        <v>1738</v>
      </c>
      <c r="I893" s="86"/>
    </row>
    <row r="894" spans="1:9" ht="11.25">
      <c r="A894" s="95" t="s">
        <v>1744</v>
      </c>
      <c r="B894" s="86" t="s">
        <v>1695</v>
      </c>
      <c r="C894" s="86" t="s">
        <v>1696</v>
      </c>
      <c r="D894" s="86" t="s">
        <v>1751</v>
      </c>
      <c r="E894" s="86" t="s">
        <v>1745</v>
      </c>
      <c r="F894" s="86" t="s">
        <v>2</v>
      </c>
      <c r="G894" s="86" t="s">
        <v>2</v>
      </c>
      <c r="H894" s="93" t="s">
        <v>1738</v>
      </c>
      <c r="I894" s="86"/>
    </row>
    <row r="895" spans="1:9" ht="11.25">
      <c r="A895" s="95" t="s">
        <v>1744</v>
      </c>
      <c r="B895" s="86" t="s">
        <v>1697</v>
      </c>
      <c r="C895" s="86" t="s">
        <v>1490</v>
      </c>
      <c r="D895" s="86" t="s">
        <v>1751</v>
      </c>
      <c r="E895" s="86" t="s">
        <v>1745</v>
      </c>
      <c r="F895" s="86" t="s">
        <v>2</v>
      </c>
      <c r="G895" s="86" t="s">
        <v>2</v>
      </c>
      <c r="H895" s="93" t="s">
        <v>1738</v>
      </c>
      <c r="I895" s="86"/>
    </row>
    <row r="896" spans="1:9" ht="11.25">
      <c r="A896" s="95" t="s">
        <v>1743</v>
      </c>
      <c r="B896" s="86" t="s">
        <v>1698</v>
      </c>
      <c r="C896" s="86" t="s">
        <v>1699</v>
      </c>
      <c r="D896" s="86" t="s">
        <v>1751</v>
      </c>
      <c r="E896" s="86" t="s">
        <v>2</v>
      </c>
      <c r="F896" s="86" t="s">
        <v>2</v>
      </c>
      <c r="G896" s="86" t="s">
        <v>1742</v>
      </c>
      <c r="H896" s="93" t="s">
        <v>1738</v>
      </c>
      <c r="I896" s="86"/>
    </row>
    <row r="897" spans="1:9" ht="11.25">
      <c r="A897" s="95" t="s">
        <v>1744</v>
      </c>
      <c r="B897" s="86" t="s">
        <v>1700</v>
      </c>
      <c r="C897" s="86" t="s">
        <v>1432</v>
      </c>
      <c r="D897" s="86" t="s">
        <v>1751</v>
      </c>
      <c r="E897" s="86" t="s">
        <v>1745</v>
      </c>
      <c r="F897" s="86" t="s">
        <v>2</v>
      </c>
      <c r="G897" s="86" t="s">
        <v>2</v>
      </c>
      <c r="H897" s="93" t="s">
        <v>1738</v>
      </c>
      <c r="I897" s="86"/>
    </row>
    <row r="898" spans="1:9" ht="11.25">
      <c r="A898" s="95" t="s">
        <v>1744</v>
      </c>
      <c r="B898" s="86" t="s">
        <v>1701</v>
      </c>
      <c r="C898" s="86" t="s">
        <v>1702</v>
      </c>
      <c r="D898" s="86" t="s">
        <v>1751</v>
      </c>
      <c r="E898" s="86" t="s">
        <v>1745</v>
      </c>
      <c r="F898" s="86" t="s">
        <v>2</v>
      </c>
      <c r="G898" s="86" t="s">
        <v>2</v>
      </c>
      <c r="H898" s="93" t="s">
        <v>1738</v>
      </c>
      <c r="I898" s="86"/>
    </row>
    <row r="899" spans="1:9" ht="11.25">
      <c r="A899" s="95" t="s">
        <v>1744</v>
      </c>
      <c r="B899" s="86" t="s">
        <v>1703</v>
      </c>
      <c r="C899" s="86" t="s">
        <v>1704</v>
      </c>
      <c r="D899" s="86" t="s">
        <v>1751</v>
      </c>
      <c r="E899" s="86" t="s">
        <v>1745</v>
      </c>
      <c r="F899" s="86" t="s">
        <v>2</v>
      </c>
      <c r="G899" s="86" t="s">
        <v>2</v>
      </c>
      <c r="H899" s="93" t="s">
        <v>1738</v>
      </c>
      <c r="I899" s="86"/>
    </row>
    <row r="900" spans="1:9" ht="11.25">
      <c r="A900" s="95" t="s">
        <v>1744</v>
      </c>
      <c r="B900" s="86" t="s">
        <v>1705</v>
      </c>
      <c r="C900" s="86" t="s">
        <v>1706</v>
      </c>
      <c r="D900" s="86" t="s">
        <v>1751</v>
      </c>
      <c r="E900" s="86" t="s">
        <v>1745</v>
      </c>
      <c r="F900" s="86" t="s">
        <v>2</v>
      </c>
      <c r="G900" s="86" t="s">
        <v>2</v>
      </c>
      <c r="H900" s="93" t="s">
        <v>1738</v>
      </c>
      <c r="I900" s="86"/>
    </row>
    <row r="901" spans="1:9" ht="11.25">
      <c r="A901" s="95" t="s">
        <v>1744</v>
      </c>
      <c r="B901" s="86" t="s">
        <v>1707</v>
      </c>
      <c r="C901" s="86" t="s">
        <v>1708</v>
      </c>
      <c r="D901" s="86" t="s">
        <v>1751</v>
      </c>
      <c r="E901" s="86" t="s">
        <v>1745</v>
      </c>
      <c r="F901" s="86" t="s">
        <v>2</v>
      </c>
      <c r="G901" s="86" t="s">
        <v>2</v>
      </c>
      <c r="H901" s="93" t="s">
        <v>1738</v>
      </c>
      <c r="I901" s="86"/>
    </row>
    <row r="902" spans="1:9" ht="11.25">
      <c r="A902" s="95" t="s">
        <v>1744</v>
      </c>
      <c r="B902" s="86" t="s">
        <v>1709</v>
      </c>
      <c r="C902" s="86" t="s">
        <v>1710</v>
      </c>
      <c r="D902" s="86" t="s">
        <v>1751</v>
      </c>
      <c r="E902" s="86" t="s">
        <v>1745</v>
      </c>
      <c r="F902" s="86" t="s">
        <v>2</v>
      </c>
      <c r="G902" s="86" t="s">
        <v>2</v>
      </c>
      <c r="H902" s="93" t="s">
        <v>1738</v>
      </c>
      <c r="I902" s="86"/>
    </row>
    <row r="903" spans="1:9" ht="11.25">
      <c r="A903" s="95" t="s">
        <v>1744</v>
      </c>
      <c r="B903" s="86" t="s">
        <v>1711</v>
      </c>
      <c r="C903" s="86" t="s">
        <v>1712</v>
      </c>
      <c r="D903" s="86" t="s">
        <v>1751</v>
      </c>
      <c r="E903" s="86" t="s">
        <v>1745</v>
      </c>
      <c r="F903" s="86" t="s">
        <v>2</v>
      </c>
      <c r="G903" s="86" t="s">
        <v>2</v>
      </c>
      <c r="H903" s="93" t="s">
        <v>1738</v>
      </c>
      <c r="I903" s="86"/>
    </row>
    <row r="904" spans="1:9" ht="11.25">
      <c r="A904" s="95" t="s">
        <v>1744</v>
      </c>
      <c r="B904" s="86" t="s">
        <v>1713</v>
      </c>
      <c r="C904" s="86" t="s">
        <v>1646</v>
      </c>
      <c r="D904" s="86" t="s">
        <v>1751</v>
      </c>
      <c r="E904" s="86" t="s">
        <v>1745</v>
      </c>
      <c r="F904" s="86" t="s">
        <v>2</v>
      </c>
      <c r="G904" s="86" t="s">
        <v>2</v>
      </c>
      <c r="H904" s="93" t="s">
        <v>1738</v>
      </c>
      <c r="I904" s="86"/>
    </row>
    <row r="905" spans="1:9" ht="11.25">
      <c r="A905" s="95" t="s">
        <v>1744</v>
      </c>
      <c r="B905" s="86" t="s">
        <v>1714</v>
      </c>
      <c r="C905" s="86" t="s">
        <v>1468</v>
      </c>
      <c r="D905" s="86" t="s">
        <v>1751</v>
      </c>
      <c r="E905" s="86" t="s">
        <v>1745</v>
      </c>
      <c r="F905" s="86" t="s">
        <v>2</v>
      </c>
      <c r="G905" s="86" t="s">
        <v>2</v>
      </c>
      <c r="H905" s="93" t="s">
        <v>1738</v>
      </c>
      <c r="I905" s="86"/>
    </row>
    <row r="906" spans="1:9" ht="11.25">
      <c r="A906" s="95" t="s">
        <v>1739</v>
      </c>
      <c r="B906" s="86" t="s">
        <v>1715</v>
      </c>
      <c r="C906" s="86" t="s">
        <v>1716</v>
      </c>
      <c r="D906" s="86" t="s">
        <v>1751</v>
      </c>
      <c r="E906" s="86" t="s">
        <v>2</v>
      </c>
      <c r="F906" s="86" t="s">
        <v>2</v>
      </c>
      <c r="G906" s="86" t="s">
        <v>2</v>
      </c>
      <c r="H906" s="93" t="s">
        <v>1738</v>
      </c>
      <c r="I906" s="86"/>
    </row>
    <row r="907" spans="1:9" ht="11.25">
      <c r="A907" s="95" t="s">
        <v>1741</v>
      </c>
      <c r="B907" s="86" t="s">
        <v>1717</v>
      </c>
      <c r="C907" s="86" t="s">
        <v>1718</v>
      </c>
      <c r="D907" s="86" t="s">
        <v>1751</v>
      </c>
      <c r="E907" s="86" t="s">
        <v>2</v>
      </c>
      <c r="F907" s="86" t="s">
        <v>2</v>
      </c>
      <c r="G907" s="86" t="s">
        <v>1742</v>
      </c>
      <c r="H907" s="93" t="s">
        <v>1738</v>
      </c>
      <c r="I907" s="86"/>
    </row>
    <row r="908" spans="1:9" ht="11.25">
      <c r="A908" s="95" t="s">
        <v>1743</v>
      </c>
      <c r="B908" s="86" t="s">
        <v>1719</v>
      </c>
      <c r="C908" s="86" t="s">
        <v>1720</v>
      </c>
      <c r="D908" s="86" t="s">
        <v>1751</v>
      </c>
      <c r="E908" s="86" t="s">
        <v>1745</v>
      </c>
      <c r="F908" s="86" t="s">
        <v>2</v>
      </c>
      <c r="G908" s="86" t="s">
        <v>2</v>
      </c>
      <c r="H908" s="93" t="s">
        <v>1738</v>
      </c>
      <c r="I908" s="86"/>
    </row>
    <row r="909" spans="1:9" ht="11.25">
      <c r="A909" s="95" t="s">
        <v>1743</v>
      </c>
      <c r="B909" s="86" t="s">
        <v>1721</v>
      </c>
      <c r="C909" s="86" t="s">
        <v>1718</v>
      </c>
      <c r="D909" s="86" t="s">
        <v>1751</v>
      </c>
      <c r="E909" s="86" t="s">
        <v>1745</v>
      </c>
      <c r="F909" s="86" t="s">
        <v>2</v>
      </c>
      <c r="G909" s="86" t="s">
        <v>2</v>
      </c>
      <c r="H909" s="93" t="s">
        <v>1738</v>
      </c>
      <c r="I909" s="86"/>
    </row>
    <row r="910" spans="1:9" ht="11.25">
      <c r="A910" s="95" t="s">
        <v>1743</v>
      </c>
      <c r="B910" s="86" t="s">
        <v>1722</v>
      </c>
      <c r="C910" s="86" t="s">
        <v>1723</v>
      </c>
      <c r="D910" s="86" t="s">
        <v>1751</v>
      </c>
      <c r="E910" s="86" t="s">
        <v>1745</v>
      </c>
      <c r="F910" s="86" t="s">
        <v>2</v>
      </c>
      <c r="G910" s="86" t="s">
        <v>2</v>
      </c>
      <c r="H910" s="93" t="s">
        <v>1738</v>
      </c>
      <c r="I910" s="86"/>
    </row>
    <row r="911" spans="1:9" ht="11.25">
      <c r="A911" s="95" t="s">
        <v>1743</v>
      </c>
      <c r="B911" s="86" t="s">
        <v>1724</v>
      </c>
      <c r="C911" s="86" t="s">
        <v>1725</v>
      </c>
      <c r="D911" s="86" t="s">
        <v>1751</v>
      </c>
      <c r="E911" s="86" t="s">
        <v>1745</v>
      </c>
      <c r="F911" s="86" t="s">
        <v>2</v>
      </c>
      <c r="G911" s="86" t="s">
        <v>2</v>
      </c>
      <c r="H911" s="93" t="s">
        <v>1738</v>
      </c>
      <c r="I911" s="86"/>
    </row>
    <row r="912" spans="1:9" ht="11.25">
      <c r="A912" s="95"/>
      <c r="B912" s="86"/>
      <c r="C912" s="86"/>
      <c r="D912" s="86"/>
      <c r="E912" s="86"/>
      <c r="F912" s="86"/>
      <c r="G912" s="86"/>
      <c r="H912" s="93"/>
      <c r="I912" s="86"/>
    </row>
    <row r="913" spans="1:9" ht="11.25">
      <c r="A913" s="95"/>
      <c r="B913" s="86"/>
      <c r="C913" s="86"/>
      <c r="D913" s="86"/>
      <c r="E913" s="86"/>
      <c r="F913" s="86"/>
      <c r="G913" s="86"/>
      <c r="H913" s="93"/>
      <c r="I913" s="86"/>
    </row>
    <row r="914" spans="1:9" ht="11.25">
      <c r="A914" s="95"/>
      <c r="B914" s="86"/>
      <c r="C914" s="86"/>
      <c r="D914" s="86"/>
      <c r="E914" s="86"/>
      <c r="F914" s="86"/>
      <c r="G914" s="86"/>
      <c r="H914" s="93"/>
      <c r="I914" s="86"/>
    </row>
    <row r="915" spans="1:9" ht="11.25">
      <c r="A915" s="95"/>
      <c r="B915" s="86"/>
      <c r="C915" s="86"/>
      <c r="D915" s="86"/>
      <c r="E915" s="86"/>
      <c r="F915" s="86"/>
      <c r="G915" s="86"/>
      <c r="H915" s="93"/>
      <c r="I915" s="86"/>
    </row>
    <row r="916" spans="1:9" ht="11.25">
      <c r="A916" s="95"/>
      <c r="B916" s="86"/>
      <c r="C916" s="86"/>
      <c r="D916" s="86"/>
      <c r="E916" s="86"/>
      <c r="F916" s="86"/>
      <c r="G916" s="86"/>
      <c r="H916" s="93"/>
      <c r="I916" s="86"/>
    </row>
    <row r="917" spans="1:9" ht="11.25">
      <c r="A917" s="95"/>
      <c r="B917" s="86"/>
      <c r="C917" s="86"/>
      <c r="D917" s="86"/>
      <c r="E917" s="86"/>
      <c r="F917" s="86"/>
      <c r="G917" s="86"/>
      <c r="H917" s="93"/>
      <c r="I917" s="86"/>
    </row>
    <row r="918" spans="1:9" ht="11.25">
      <c r="A918" s="95"/>
      <c r="B918" s="86"/>
      <c r="C918" s="86"/>
      <c r="D918" s="86"/>
      <c r="E918" s="86"/>
      <c r="F918" s="86"/>
      <c r="G918" s="86"/>
      <c r="H918" s="93"/>
      <c r="I918" s="86"/>
    </row>
    <row r="919" spans="1:9" ht="11.25">
      <c r="A919" s="95"/>
      <c r="B919" s="86"/>
      <c r="C919" s="86"/>
      <c r="D919" s="86"/>
      <c r="E919" s="86"/>
      <c r="F919" s="86"/>
      <c r="G919" s="86"/>
      <c r="H919" s="93"/>
      <c r="I919" s="86"/>
    </row>
    <row r="920" spans="1:9" ht="11.25">
      <c r="A920" s="95"/>
      <c r="B920" s="86"/>
      <c r="C920" s="86"/>
      <c r="D920" s="86"/>
      <c r="E920" s="86"/>
      <c r="F920" s="86"/>
      <c r="G920" s="86"/>
      <c r="H920" s="93"/>
      <c r="I920" s="86"/>
    </row>
    <row r="921" spans="1:9" ht="11.25">
      <c r="A921" s="95"/>
      <c r="B921" s="86"/>
      <c r="C921" s="86"/>
      <c r="D921" s="86"/>
      <c r="E921" s="86"/>
      <c r="F921" s="86"/>
      <c r="G921" s="86"/>
      <c r="H921" s="93"/>
      <c r="I921" s="86"/>
    </row>
    <row r="922" spans="1:9" ht="11.25">
      <c r="A922" s="95"/>
      <c r="B922" s="86"/>
      <c r="C922" s="86"/>
      <c r="D922" s="86"/>
      <c r="E922" s="86"/>
      <c r="F922" s="86"/>
      <c r="G922" s="86"/>
      <c r="H922" s="93"/>
      <c r="I922" s="86"/>
    </row>
    <row r="923" spans="1:9" ht="11.25">
      <c r="A923" s="95"/>
      <c r="B923" s="86"/>
      <c r="C923" s="86"/>
      <c r="D923" s="86"/>
      <c r="E923" s="86"/>
      <c r="F923" s="86"/>
      <c r="G923" s="86"/>
      <c r="H923" s="93"/>
      <c r="I923" s="86"/>
    </row>
    <row r="924" spans="1:9" ht="11.25">
      <c r="A924" s="95"/>
      <c r="B924" s="86"/>
      <c r="C924" s="86"/>
      <c r="D924" s="86"/>
      <c r="E924" s="86"/>
      <c r="F924" s="86"/>
      <c r="G924" s="86"/>
      <c r="H924" s="93"/>
      <c r="I924" s="86"/>
    </row>
    <row r="925" spans="1:9" ht="11.25">
      <c r="A925" s="95"/>
      <c r="B925" s="86"/>
      <c r="C925" s="86"/>
      <c r="D925" s="86"/>
      <c r="E925" s="86"/>
      <c r="F925" s="86"/>
      <c r="G925" s="86"/>
      <c r="H925" s="93"/>
      <c r="I925" s="86"/>
    </row>
    <row r="926" spans="1:9" ht="11.25">
      <c r="A926" s="95"/>
      <c r="B926" s="86"/>
      <c r="C926" s="86"/>
      <c r="D926" s="86"/>
      <c r="E926" s="86"/>
      <c r="F926" s="86"/>
      <c r="G926" s="86"/>
      <c r="H926" s="93"/>
      <c r="I926" s="86"/>
    </row>
    <row r="927" spans="1:9" ht="11.25">
      <c r="A927" s="95"/>
      <c r="B927" s="86"/>
      <c r="C927" s="86"/>
      <c r="D927" s="86"/>
      <c r="E927" s="86"/>
      <c r="F927" s="86"/>
      <c r="G927" s="86"/>
      <c r="H927" s="93"/>
      <c r="I927" s="86"/>
    </row>
    <row r="928" spans="1:9" ht="11.25">
      <c r="A928" s="95"/>
      <c r="B928" s="86"/>
      <c r="C928" s="86"/>
      <c r="D928" s="86"/>
      <c r="E928" s="86"/>
      <c r="F928" s="86"/>
      <c r="G928" s="86"/>
      <c r="H928" s="93"/>
      <c r="I928" s="86"/>
    </row>
    <row r="929" spans="1:9" ht="11.25">
      <c r="A929" s="95"/>
      <c r="B929" s="86"/>
      <c r="C929" s="86"/>
      <c r="D929" s="86"/>
      <c r="E929" s="86"/>
      <c r="F929" s="86"/>
      <c r="G929" s="86"/>
      <c r="H929" s="93"/>
      <c r="I929" s="86"/>
    </row>
    <row r="930" spans="1:9" ht="11.25">
      <c r="A930" s="95"/>
      <c r="B930" s="86"/>
      <c r="C930" s="86"/>
      <c r="D930" s="86"/>
      <c r="E930" s="86"/>
      <c r="F930" s="86"/>
      <c r="G930" s="86"/>
      <c r="H930" s="93"/>
      <c r="I930" s="86"/>
    </row>
    <row r="931" spans="1:9" ht="11.25">
      <c r="A931" s="95"/>
      <c r="B931" s="86"/>
      <c r="C931" s="86"/>
      <c r="D931" s="86"/>
      <c r="E931" s="86"/>
      <c r="F931" s="86"/>
      <c r="G931" s="86"/>
      <c r="H931" s="93"/>
      <c r="I931" s="86"/>
    </row>
    <row r="932" spans="1:9" ht="11.25">
      <c r="A932" s="95"/>
      <c r="B932" s="86"/>
      <c r="C932" s="86"/>
      <c r="D932" s="86"/>
      <c r="E932" s="86"/>
      <c r="F932" s="86"/>
      <c r="G932" s="86"/>
      <c r="H932" s="93"/>
      <c r="I932" s="86"/>
    </row>
    <row r="933" spans="1:9" ht="11.25">
      <c r="A933" s="95"/>
      <c r="B933" s="86"/>
      <c r="C933" s="86"/>
      <c r="D933" s="86"/>
      <c r="E933" s="86"/>
      <c r="F933" s="86"/>
      <c r="G933" s="86"/>
      <c r="H933" s="93"/>
      <c r="I933" s="86"/>
    </row>
    <row r="934" spans="1:9" ht="11.25">
      <c r="A934" s="95"/>
      <c r="B934" s="86"/>
      <c r="C934" s="86"/>
      <c r="D934" s="86"/>
      <c r="E934" s="86"/>
      <c r="F934" s="86"/>
      <c r="G934" s="86"/>
      <c r="H934" s="93"/>
      <c r="I934" s="86"/>
    </row>
    <row r="935" spans="1:9" ht="11.25">
      <c r="A935" s="95"/>
      <c r="B935" s="86"/>
      <c r="C935" s="86"/>
      <c r="D935" s="86"/>
      <c r="E935" s="86"/>
      <c r="F935" s="86"/>
      <c r="G935" s="86"/>
      <c r="H935" s="93"/>
      <c r="I935" s="86"/>
    </row>
    <row r="936" spans="1:9" ht="11.25">
      <c r="A936" s="95"/>
      <c r="B936" s="86"/>
      <c r="C936" s="86"/>
      <c r="D936" s="86"/>
      <c r="E936" s="86"/>
      <c r="F936" s="86"/>
      <c r="G936" s="86"/>
      <c r="H936" s="93"/>
      <c r="I936" s="86"/>
    </row>
    <row r="937" spans="1:9" ht="11.25">
      <c r="A937" s="95"/>
      <c r="B937" s="86"/>
      <c r="C937" s="86"/>
      <c r="D937" s="86"/>
      <c r="E937" s="86"/>
      <c r="F937" s="86"/>
      <c r="G937" s="86"/>
      <c r="H937" s="93"/>
      <c r="I937" s="86"/>
    </row>
    <row r="938" spans="1:9" ht="11.25">
      <c r="A938" s="95"/>
      <c r="B938" s="86"/>
      <c r="C938" s="86"/>
      <c r="D938" s="86"/>
      <c r="E938" s="86"/>
      <c r="F938" s="86"/>
      <c r="G938" s="86"/>
      <c r="H938" s="93"/>
      <c r="I938" s="86"/>
    </row>
    <row r="939" spans="1:9" ht="11.25">
      <c r="A939" s="95"/>
      <c r="B939" s="86"/>
      <c r="C939" s="86"/>
      <c r="D939" s="86"/>
      <c r="E939" s="86"/>
      <c r="F939" s="86"/>
      <c r="G939" s="86"/>
      <c r="H939" s="93"/>
      <c r="I939" s="86"/>
    </row>
    <row r="940" spans="1:9" ht="11.25">
      <c r="A940" s="95"/>
      <c r="B940" s="86"/>
      <c r="C940" s="86"/>
      <c r="D940" s="86"/>
      <c r="E940" s="86"/>
      <c r="F940" s="86"/>
      <c r="G940" s="86"/>
      <c r="H940" s="93"/>
      <c r="I940" s="86"/>
    </row>
    <row r="941" spans="1:9" ht="11.25">
      <c r="A941" s="95"/>
      <c r="B941" s="86"/>
      <c r="C941" s="86"/>
      <c r="D941" s="86"/>
      <c r="E941" s="86"/>
      <c r="F941" s="86"/>
      <c r="G941" s="86"/>
      <c r="H941" s="93"/>
      <c r="I941" s="86"/>
    </row>
    <row r="942" spans="1:9" ht="11.25">
      <c r="A942" s="95"/>
      <c r="B942" s="86"/>
      <c r="C942" s="86"/>
      <c r="D942" s="86"/>
      <c r="E942" s="86"/>
      <c r="F942" s="86"/>
      <c r="G942" s="86"/>
      <c r="H942" s="93"/>
      <c r="I942" s="86"/>
    </row>
    <row r="943" spans="1:9" ht="11.25">
      <c r="A943" s="95"/>
      <c r="B943" s="86"/>
      <c r="C943" s="86"/>
      <c r="D943" s="86"/>
      <c r="E943" s="86"/>
      <c r="F943" s="86"/>
      <c r="G943" s="86"/>
      <c r="H943" s="93"/>
      <c r="I943" s="86"/>
    </row>
    <row r="944" spans="1:9" ht="11.25">
      <c r="A944" s="95"/>
      <c r="B944" s="86"/>
      <c r="C944" s="86"/>
      <c r="D944" s="86"/>
      <c r="E944" s="86"/>
      <c r="F944" s="86"/>
      <c r="G944" s="86"/>
      <c r="H944" s="93"/>
      <c r="I944" s="86"/>
    </row>
    <row r="945" spans="1:9" ht="11.25">
      <c r="A945" s="95"/>
      <c r="B945" s="86"/>
      <c r="C945" s="86"/>
      <c r="D945" s="86"/>
      <c r="E945" s="86"/>
      <c r="F945" s="86"/>
      <c r="G945" s="86"/>
      <c r="H945" s="93"/>
      <c r="I945" s="86"/>
    </row>
    <row r="946" spans="1:9" ht="11.25">
      <c r="A946" s="95"/>
      <c r="B946" s="86"/>
      <c r="C946" s="86"/>
      <c r="D946" s="86"/>
      <c r="E946" s="86"/>
      <c r="F946" s="86"/>
      <c r="G946" s="86"/>
      <c r="H946" s="93"/>
      <c r="I946" s="86"/>
    </row>
    <row r="947" spans="1:9" ht="11.25">
      <c r="A947" s="95"/>
      <c r="B947" s="86"/>
      <c r="C947" s="86"/>
      <c r="D947" s="86"/>
      <c r="E947" s="86"/>
      <c r="F947" s="86"/>
      <c r="G947" s="86"/>
      <c r="H947" s="93"/>
      <c r="I947" s="86"/>
    </row>
    <row r="948" spans="1:9" ht="11.25">
      <c r="A948" s="95"/>
      <c r="B948" s="86"/>
      <c r="C948" s="86"/>
      <c r="D948" s="86"/>
      <c r="E948" s="86"/>
      <c r="F948" s="86"/>
      <c r="G948" s="86"/>
      <c r="H948" s="93"/>
      <c r="I948" s="86"/>
    </row>
    <row r="949" spans="1:9" ht="11.25">
      <c r="A949" s="95"/>
      <c r="B949" s="86"/>
      <c r="C949" s="86"/>
      <c r="D949" s="86"/>
      <c r="E949" s="86"/>
      <c r="F949" s="86"/>
      <c r="G949" s="86"/>
      <c r="H949" s="93"/>
      <c r="I949" s="86"/>
    </row>
    <row r="950" spans="1:9" ht="11.25">
      <c r="A950" s="95"/>
      <c r="B950" s="86"/>
      <c r="C950" s="86"/>
      <c r="D950" s="86"/>
      <c r="E950" s="86"/>
      <c r="F950" s="86"/>
      <c r="G950" s="86"/>
      <c r="H950" s="93"/>
      <c r="I950" s="86"/>
    </row>
    <row r="951" spans="1:9" ht="11.25">
      <c r="A951" s="95"/>
      <c r="B951" s="86"/>
      <c r="C951" s="86"/>
      <c r="D951" s="86"/>
      <c r="E951" s="86"/>
      <c r="F951" s="86"/>
      <c r="G951" s="86"/>
      <c r="H951" s="93"/>
      <c r="I951" s="86"/>
    </row>
    <row r="952" spans="1:9" ht="11.25">
      <c r="A952" s="95"/>
      <c r="B952" s="86"/>
      <c r="C952" s="86"/>
      <c r="D952" s="86"/>
      <c r="E952" s="86"/>
      <c r="F952" s="86"/>
      <c r="G952" s="86"/>
      <c r="H952" s="93"/>
      <c r="I952" s="86"/>
    </row>
    <row r="953" spans="1:9" ht="11.25">
      <c r="A953" s="95"/>
      <c r="B953" s="86"/>
      <c r="C953" s="86"/>
      <c r="D953" s="86"/>
      <c r="E953" s="86"/>
      <c r="F953" s="86"/>
      <c r="G953" s="86"/>
      <c r="H953" s="93"/>
      <c r="I953" s="86"/>
    </row>
    <row r="954" spans="1:9" ht="11.25">
      <c r="A954" s="95"/>
      <c r="B954" s="86"/>
      <c r="C954" s="86"/>
      <c r="D954" s="86"/>
      <c r="E954" s="86"/>
      <c r="F954" s="86"/>
      <c r="G954" s="86"/>
      <c r="H954" s="93"/>
      <c r="I954" s="86"/>
    </row>
    <row r="955" spans="1:9" ht="11.25">
      <c r="A955" s="95"/>
      <c r="B955" s="86"/>
      <c r="C955" s="86"/>
      <c r="D955" s="86"/>
      <c r="E955" s="86"/>
      <c r="F955" s="86"/>
      <c r="G955" s="86"/>
      <c r="H955" s="93"/>
      <c r="I955" s="86"/>
    </row>
    <row r="956" spans="1:9" ht="11.25">
      <c r="A956" s="95"/>
      <c r="B956" s="86"/>
      <c r="C956" s="86"/>
      <c r="D956" s="86"/>
      <c r="E956" s="86"/>
      <c r="F956" s="86"/>
      <c r="G956" s="86"/>
      <c r="H956" s="93"/>
      <c r="I956" s="86"/>
    </row>
    <row r="957" spans="1:9" ht="11.25">
      <c r="A957" s="95"/>
      <c r="B957" s="86"/>
      <c r="C957" s="86"/>
      <c r="D957" s="86"/>
      <c r="E957" s="86"/>
      <c r="F957" s="86"/>
      <c r="G957" s="86"/>
      <c r="H957" s="93"/>
      <c r="I957" s="86"/>
    </row>
    <row r="958" spans="1:9" ht="11.25">
      <c r="A958" s="95"/>
      <c r="B958" s="86"/>
      <c r="C958" s="86"/>
      <c r="D958" s="86"/>
      <c r="E958" s="86"/>
      <c r="F958" s="86"/>
      <c r="G958" s="86"/>
      <c r="H958" s="93"/>
      <c r="I958" s="86"/>
    </row>
    <row r="959" spans="1:9" ht="11.25">
      <c r="A959" s="95"/>
      <c r="B959" s="86"/>
      <c r="C959" s="86"/>
      <c r="D959" s="86"/>
      <c r="E959" s="86"/>
      <c r="F959" s="86"/>
      <c r="G959" s="86"/>
      <c r="H959" s="93"/>
      <c r="I959" s="86"/>
    </row>
    <row r="960" spans="1:9" ht="11.25">
      <c r="A960" s="95"/>
      <c r="B960" s="86"/>
      <c r="C960" s="86"/>
      <c r="D960" s="86"/>
      <c r="E960" s="86"/>
      <c r="F960" s="86"/>
      <c r="G960" s="86"/>
      <c r="H960" s="93"/>
      <c r="I960" s="86"/>
    </row>
    <row r="961" spans="1:9" ht="11.25">
      <c r="A961" s="95"/>
      <c r="B961" s="86"/>
      <c r="C961" s="86"/>
      <c r="D961" s="86"/>
      <c r="E961" s="86"/>
      <c r="F961" s="86"/>
      <c r="G961" s="86"/>
      <c r="H961" s="93"/>
      <c r="I961" s="86"/>
    </row>
    <row r="962" spans="1:9" ht="11.25">
      <c r="A962" s="95"/>
      <c r="B962" s="86"/>
      <c r="C962" s="86"/>
      <c r="D962" s="86"/>
      <c r="E962" s="86"/>
      <c r="F962" s="86"/>
      <c r="G962" s="86"/>
      <c r="H962" s="93"/>
      <c r="I962" s="86"/>
    </row>
    <row r="963" spans="1:9" ht="11.25">
      <c r="A963" s="95"/>
      <c r="B963" s="86"/>
      <c r="C963" s="86"/>
      <c r="D963" s="86"/>
      <c r="E963" s="86"/>
      <c r="F963" s="86"/>
      <c r="G963" s="86"/>
      <c r="H963" s="93"/>
      <c r="I963" s="86"/>
    </row>
    <row r="964" spans="1:9" ht="11.25">
      <c r="A964" s="95"/>
      <c r="B964" s="86"/>
      <c r="C964" s="86"/>
      <c r="D964" s="86"/>
      <c r="E964" s="86"/>
      <c r="F964" s="86"/>
      <c r="G964" s="86"/>
      <c r="H964" s="93"/>
      <c r="I964" s="86"/>
    </row>
    <row r="965" spans="1:9" ht="11.25">
      <c r="A965" s="95"/>
      <c r="B965" s="86"/>
      <c r="C965" s="86"/>
      <c r="D965" s="86"/>
      <c r="E965" s="86"/>
      <c r="F965" s="86"/>
      <c r="G965" s="86"/>
      <c r="H965" s="93"/>
      <c r="I965" s="86"/>
    </row>
    <row r="966" spans="1:9" ht="11.25">
      <c r="A966" s="95"/>
      <c r="B966" s="86"/>
      <c r="C966" s="86"/>
      <c r="D966" s="86"/>
      <c r="E966" s="86"/>
      <c r="F966" s="86"/>
      <c r="G966" s="86"/>
      <c r="H966" s="93"/>
      <c r="I966" s="86"/>
    </row>
    <row r="967" spans="1:9" ht="11.25">
      <c r="A967" s="95"/>
      <c r="B967" s="86"/>
      <c r="C967" s="86"/>
      <c r="D967" s="86"/>
      <c r="E967" s="86"/>
      <c r="F967" s="86"/>
      <c r="G967" s="86"/>
      <c r="H967" s="93"/>
      <c r="I967" s="86"/>
    </row>
    <row r="968" spans="1:9" ht="11.25">
      <c r="A968" s="95"/>
      <c r="B968" s="86"/>
      <c r="C968" s="86"/>
      <c r="D968" s="86"/>
      <c r="E968" s="86"/>
      <c r="F968" s="86"/>
      <c r="G968" s="86"/>
      <c r="H968" s="93"/>
      <c r="I968" s="86"/>
    </row>
    <row r="969" spans="1:9" ht="11.25">
      <c r="A969" s="95"/>
      <c r="B969" s="86"/>
      <c r="C969" s="86"/>
      <c r="D969" s="86"/>
      <c r="E969" s="86"/>
      <c r="F969" s="86"/>
      <c r="G969" s="86"/>
      <c r="H969" s="93"/>
      <c r="I969" s="86"/>
    </row>
    <row r="970" spans="1:9" ht="11.25">
      <c r="A970" s="95"/>
      <c r="B970" s="86"/>
      <c r="C970" s="86"/>
      <c r="D970" s="86"/>
      <c r="E970" s="86"/>
      <c r="F970" s="86"/>
      <c r="G970" s="86"/>
      <c r="H970" s="93"/>
      <c r="I970" s="86"/>
    </row>
    <row r="971" spans="1:9" ht="11.25">
      <c r="A971" s="95"/>
      <c r="B971" s="86"/>
      <c r="C971" s="86"/>
      <c r="D971" s="86"/>
      <c r="E971" s="86"/>
      <c r="F971" s="86"/>
      <c r="G971" s="86"/>
      <c r="H971" s="93"/>
      <c r="I971" s="86"/>
    </row>
    <row r="972" spans="1:9" ht="11.25">
      <c r="A972" s="95"/>
      <c r="B972" s="86"/>
      <c r="C972" s="86"/>
      <c r="D972" s="86"/>
      <c r="E972" s="86"/>
      <c r="F972" s="86"/>
      <c r="G972" s="86"/>
      <c r="H972" s="93"/>
      <c r="I972" s="86"/>
    </row>
    <row r="973" spans="1:9" ht="11.25">
      <c r="A973" s="95"/>
      <c r="B973" s="86"/>
      <c r="C973" s="86"/>
      <c r="D973" s="86"/>
      <c r="E973" s="86"/>
      <c r="F973" s="86"/>
      <c r="G973" s="86"/>
      <c r="H973" s="93"/>
      <c r="I973" s="86"/>
    </row>
    <row r="974" spans="1:9" ht="11.25">
      <c r="A974" s="95"/>
      <c r="B974" s="86"/>
      <c r="C974" s="86"/>
      <c r="D974" s="86"/>
      <c r="E974" s="86"/>
      <c r="F974" s="86"/>
      <c r="G974" s="86"/>
      <c r="H974" s="93"/>
      <c r="I974" s="86"/>
    </row>
    <row r="975" spans="1:9" ht="11.25">
      <c r="A975" s="95"/>
      <c r="B975" s="86"/>
      <c r="C975" s="86"/>
      <c r="D975" s="86"/>
      <c r="E975" s="86"/>
      <c r="F975" s="86"/>
      <c r="G975" s="86"/>
      <c r="H975" s="93"/>
      <c r="I975" s="86"/>
    </row>
    <row r="976" spans="1:9" ht="11.25">
      <c r="A976" s="95"/>
      <c r="B976" s="86"/>
      <c r="C976" s="86"/>
      <c r="D976" s="86"/>
      <c r="E976" s="86"/>
      <c r="F976" s="86"/>
      <c r="G976" s="86"/>
      <c r="H976" s="93"/>
      <c r="I976" s="86"/>
    </row>
    <row r="977" spans="1:9" ht="11.25">
      <c r="A977" s="95"/>
      <c r="B977" s="86"/>
      <c r="C977" s="86"/>
      <c r="D977" s="86"/>
      <c r="E977" s="86"/>
      <c r="F977" s="86"/>
      <c r="G977" s="86"/>
      <c r="H977" s="93"/>
      <c r="I977" s="86"/>
    </row>
    <row r="978" spans="1:9" ht="11.25">
      <c r="A978" s="95"/>
      <c r="B978" s="86"/>
      <c r="C978" s="86"/>
      <c r="D978" s="86"/>
      <c r="E978" s="86"/>
      <c r="F978" s="86"/>
      <c r="G978" s="86"/>
      <c r="H978" s="93"/>
      <c r="I978" s="86"/>
    </row>
    <row r="979" spans="1:9" ht="11.25">
      <c r="A979" s="95"/>
      <c r="B979" s="86"/>
      <c r="C979" s="86"/>
      <c r="D979" s="86"/>
      <c r="E979" s="86"/>
      <c r="F979" s="86"/>
      <c r="G979" s="86"/>
      <c r="H979" s="93"/>
      <c r="I979" s="86"/>
    </row>
    <row r="980" spans="1:9" ht="11.25">
      <c r="A980" s="95"/>
      <c r="B980" s="86"/>
      <c r="C980" s="86"/>
      <c r="D980" s="86"/>
      <c r="E980" s="86"/>
      <c r="F980" s="86"/>
      <c r="G980" s="86"/>
      <c r="H980" s="93"/>
      <c r="I980" s="86"/>
    </row>
    <row r="981" spans="1:9" ht="11.25">
      <c r="A981" s="95"/>
      <c r="B981" s="86"/>
      <c r="C981" s="86"/>
      <c r="D981" s="86"/>
      <c r="E981" s="86"/>
      <c r="F981" s="86"/>
      <c r="G981" s="86"/>
      <c r="H981" s="93"/>
      <c r="I981" s="86"/>
    </row>
    <row r="982" spans="1:9" ht="11.25">
      <c r="A982" s="95"/>
      <c r="B982" s="86"/>
      <c r="C982" s="86"/>
      <c r="D982" s="86"/>
      <c r="E982" s="86"/>
      <c r="F982" s="86"/>
      <c r="G982" s="86"/>
      <c r="H982" s="93"/>
      <c r="I982" s="86"/>
    </row>
    <row r="983" spans="1:9" ht="11.25">
      <c r="A983" s="95"/>
      <c r="B983" s="86"/>
      <c r="C983" s="86"/>
      <c r="D983" s="86"/>
      <c r="E983" s="86"/>
      <c r="F983" s="86"/>
      <c r="G983" s="86"/>
      <c r="H983" s="93"/>
      <c r="I983" s="86"/>
    </row>
    <row r="984" spans="1:9" ht="11.25">
      <c r="A984" s="95"/>
      <c r="B984" s="86"/>
      <c r="C984" s="86"/>
      <c r="D984" s="86"/>
      <c r="E984" s="86"/>
      <c r="F984" s="86"/>
      <c r="G984" s="86"/>
      <c r="H984" s="93"/>
      <c r="I984" s="86"/>
    </row>
    <row r="985" spans="1:9" ht="11.25">
      <c r="A985" s="95"/>
      <c r="B985" s="86"/>
      <c r="C985" s="86"/>
      <c r="D985" s="86"/>
      <c r="E985" s="86"/>
      <c r="F985" s="86"/>
      <c r="G985" s="86"/>
      <c r="H985" s="93"/>
      <c r="I985" s="86"/>
    </row>
    <row r="986" spans="1:9" ht="11.25">
      <c r="A986" s="95"/>
      <c r="B986" s="86"/>
      <c r="C986" s="86"/>
      <c r="D986" s="86"/>
      <c r="E986" s="86"/>
      <c r="F986" s="86"/>
      <c r="G986" s="86"/>
      <c r="H986" s="93"/>
      <c r="I986" s="86"/>
    </row>
    <row r="987" spans="1:9" ht="11.25">
      <c r="A987" s="95"/>
      <c r="B987" s="86"/>
      <c r="C987" s="86"/>
      <c r="D987" s="86"/>
      <c r="E987" s="86"/>
      <c r="F987" s="86"/>
      <c r="G987" s="86"/>
      <c r="H987" s="93"/>
      <c r="I987" s="86"/>
    </row>
    <row r="988" spans="1:9" ht="11.25">
      <c r="A988" s="95"/>
      <c r="B988" s="86"/>
      <c r="C988" s="86"/>
      <c r="D988" s="86"/>
      <c r="E988" s="86"/>
      <c r="F988" s="86"/>
      <c r="G988" s="86"/>
      <c r="H988" s="93"/>
      <c r="I988" s="86"/>
    </row>
    <row r="989" spans="1:9" ht="11.25">
      <c r="A989" s="95"/>
      <c r="B989" s="86"/>
      <c r="C989" s="86"/>
      <c r="D989" s="86"/>
      <c r="E989" s="86"/>
      <c r="F989" s="86"/>
      <c r="G989" s="86"/>
      <c r="H989" s="93"/>
      <c r="I989" s="86"/>
    </row>
    <row r="990" spans="1:9" ht="11.25">
      <c r="A990" s="95"/>
      <c r="B990" s="86"/>
      <c r="C990" s="86"/>
      <c r="D990" s="86"/>
      <c r="E990" s="86"/>
      <c r="F990" s="86"/>
      <c r="G990" s="86"/>
      <c r="H990" s="93"/>
      <c r="I990" s="86"/>
    </row>
    <row r="991" spans="1:9" ht="11.25">
      <c r="A991" s="95"/>
      <c r="B991" s="86"/>
      <c r="C991" s="86"/>
      <c r="D991" s="86"/>
      <c r="E991" s="86"/>
      <c r="F991" s="86"/>
      <c r="G991" s="86"/>
      <c r="H991" s="93"/>
      <c r="I991" s="86"/>
    </row>
    <row r="992" spans="1:9" ht="11.25">
      <c r="A992" s="95"/>
      <c r="B992" s="86"/>
      <c r="C992" s="86"/>
      <c r="D992" s="86"/>
      <c r="E992" s="86"/>
      <c r="F992" s="86"/>
      <c r="G992" s="86"/>
      <c r="H992" s="93"/>
      <c r="I992" s="86"/>
    </row>
    <row r="993" spans="1:9" ht="11.25">
      <c r="A993" s="95"/>
      <c r="B993" s="86"/>
      <c r="C993" s="86"/>
      <c r="D993" s="86"/>
      <c r="E993" s="86"/>
      <c r="F993" s="86"/>
      <c r="G993" s="86"/>
      <c r="H993" s="93"/>
      <c r="I993" s="86"/>
    </row>
    <row r="994" spans="1:9" ht="11.25">
      <c r="A994" s="95"/>
      <c r="B994" s="86"/>
      <c r="C994" s="86"/>
      <c r="D994" s="86"/>
      <c r="E994" s="86"/>
      <c r="F994" s="86"/>
      <c r="G994" s="86"/>
      <c r="H994" s="93"/>
      <c r="I994" s="86"/>
    </row>
    <row r="995" spans="1:9" ht="11.25">
      <c r="A995" s="95"/>
      <c r="B995" s="86"/>
      <c r="C995" s="86"/>
      <c r="D995" s="86"/>
      <c r="E995" s="86"/>
      <c r="F995" s="86"/>
      <c r="G995" s="86"/>
      <c r="H995" s="93"/>
      <c r="I995" s="86"/>
    </row>
    <row r="996" spans="1:9" ht="11.25">
      <c r="A996" s="95"/>
      <c r="B996" s="86"/>
      <c r="C996" s="86"/>
      <c r="D996" s="86"/>
      <c r="E996" s="86"/>
      <c r="F996" s="86"/>
      <c r="G996" s="86"/>
      <c r="H996" s="93"/>
      <c r="I996" s="86"/>
    </row>
    <row r="997" spans="1:9" ht="11.25">
      <c r="A997" s="95"/>
      <c r="B997" s="86"/>
      <c r="C997" s="86"/>
      <c r="D997" s="86"/>
      <c r="E997" s="86"/>
      <c r="F997" s="86"/>
      <c r="G997" s="86"/>
      <c r="H997" s="93"/>
      <c r="I997" s="86"/>
    </row>
    <row r="998" spans="1:9" ht="11.25">
      <c r="A998" s="95"/>
      <c r="B998" s="86"/>
      <c r="C998" s="86"/>
      <c r="D998" s="86"/>
      <c r="E998" s="86"/>
      <c r="F998" s="86"/>
      <c r="G998" s="86"/>
      <c r="H998" s="93"/>
      <c r="I998" s="86"/>
    </row>
    <row r="999" spans="1:9" ht="11.25">
      <c r="A999" s="95"/>
      <c r="B999" s="86"/>
      <c r="C999" s="86"/>
      <c r="D999" s="86"/>
      <c r="E999" s="86"/>
      <c r="F999" s="86"/>
      <c r="G999" s="86"/>
      <c r="H999" s="93"/>
      <c r="I999" s="86"/>
    </row>
    <row r="1000" spans="1:9" ht="11.25">
      <c r="A1000" s="95"/>
      <c r="B1000" s="86"/>
      <c r="C1000" s="86"/>
      <c r="D1000" s="86"/>
      <c r="E1000" s="86"/>
      <c r="F1000" s="86"/>
      <c r="G1000" s="86"/>
      <c r="H1000" s="93"/>
      <c r="I1000" s="86"/>
    </row>
    <row r="1001" spans="1:9" ht="11.25">
      <c r="A1001" s="95"/>
      <c r="B1001" s="86"/>
      <c r="C1001" s="86"/>
      <c r="D1001" s="86"/>
      <c r="E1001" s="86"/>
      <c r="F1001" s="86"/>
      <c r="G1001" s="86"/>
      <c r="H1001" s="93"/>
      <c r="I1001" s="86"/>
    </row>
    <row r="1002" spans="1:9" ht="11.25">
      <c r="A1002" s="95"/>
      <c r="B1002" s="86"/>
      <c r="C1002" s="86"/>
      <c r="D1002" s="86"/>
      <c r="E1002" s="86"/>
      <c r="F1002" s="86"/>
      <c r="G1002" s="86"/>
      <c r="H1002" s="93"/>
      <c r="I1002" s="86"/>
    </row>
    <row r="1003" spans="1:9" ht="11.25">
      <c r="A1003" s="95"/>
      <c r="B1003" s="86"/>
      <c r="C1003" s="86"/>
      <c r="D1003" s="86"/>
      <c r="E1003" s="86"/>
      <c r="F1003" s="86"/>
      <c r="G1003" s="86"/>
      <c r="H1003" s="93"/>
      <c r="I1003" s="86"/>
    </row>
    <row r="1004" spans="1:9" ht="11.25">
      <c r="A1004" s="95"/>
      <c r="B1004" s="86"/>
      <c r="C1004" s="86"/>
      <c r="D1004" s="86"/>
      <c r="E1004" s="86"/>
      <c r="F1004" s="86"/>
      <c r="G1004" s="86"/>
      <c r="H1004" s="93"/>
      <c r="I1004" s="86"/>
    </row>
    <row r="1005" spans="1:9" ht="11.25">
      <c r="A1005" s="95"/>
      <c r="B1005" s="86"/>
      <c r="C1005" s="86"/>
      <c r="D1005" s="86"/>
      <c r="E1005" s="86"/>
      <c r="F1005" s="86"/>
      <c r="G1005" s="86"/>
      <c r="H1005" s="93"/>
      <c r="I1005" s="86"/>
    </row>
    <row r="1006" spans="1:9" ht="11.25">
      <c r="A1006" s="95"/>
      <c r="B1006" s="86"/>
      <c r="C1006" s="86"/>
      <c r="D1006" s="86"/>
      <c r="E1006" s="86"/>
      <c r="F1006" s="86"/>
      <c r="G1006" s="86"/>
      <c r="H1006" s="93"/>
      <c r="I1006" s="86"/>
    </row>
    <row r="1007" spans="1:9" ht="11.25">
      <c r="A1007" s="95"/>
      <c r="B1007" s="86"/>
      <c r="C1007" s="86"/>
      <c r="D1007" s="86"/>
      <c r="E1007" s="86"/>
      <c r="F1007" s="86"/>
      <c r="G1007" s="86"/>
      <c r="H1007" s="93"/>
      <c r="I1007" s="86"/>
    </row>
    <row r="1008" spans="1:9" ht="11.25">
      <c r="A1008" s="95"/>
      <c r="B1008" s="86"/>
      <c r="C1008" s="86"/>
      <c r="D1008" s="86"/>
      <c r="E1008" s="86"/>
      <c r="F1008" s="86"/>
      <c r="G1008" s="86"/>
      <c r="H1008" s="93"/>
      <c r="I1008" s="86"/>
    </row>
    <row r="1009" spans="1:9" ht="11.25">
      <c r="A1009" s="95"/>
      <c r="B1009" s="86"/>
      <c r="C1009" s="86"/>
      <c r="D1009" s="86"/>
      <c r="E1009" s="86"/>
      <c r="F1009" s="86"/>
      <c r="G1009" s="86"/>
      <c r="H1009" s="93"/>
      <c r="I1009" s="86"/>
    </row>
    <row r="1010" spans="1:9" ht="11.25">
      <c r="A1010" s="95"/>
      <c r="B1010" s="86"/>
      <c r="C1010" s="86"/>
      <c r="D1010" s="86"/>
      <c r="E1010" s="86"/>
      <c r="F1010" s="86"/>
      <c r="G1010" s="86"/>
      <c r="H1010" s="93"/>
      <c r="I1010" s="86"/>
    </row>
    <row r="1011" spans="1:9" ht="11.25">
      <c r="A1011" s="95"/>
      <c r="B1011" s="86"/>
      <c r="C1011" s="86"/>
      <c r="D1011" s="86"/>
      <c r="E1011" s="86"/>
      <c r="F1011" s="86"/>
      <c r="G1011" s="86"/>
      <c r="H1011" s="93"/>
      <c r="I1011" s="86"/>
    </row>
    <row r="1012" spans="1:9" ht="11.25">
      <c r="A1012" s="95"/>
      <c r="B1012" s="86"/>
      <c r="C1012" s="86"/>
      <c r="D1012" s="86"/>
      <c r="E1012" s="86"/>
      <c r="F1012" s="86"/>
      <c r="G1012" s="86"/>
      <c r="H1012" s="93"/>
      <c r="I1012" s="86"/>
    </row>
    <row r="1013" spans="1:9" ht="11.25">
      <c r="A1013" s="95"/>
      <c r="B1013" s="86"/>
      <c r="C1013" s="86"/>
      <c r="D1013" s="86"/>
      <c r="E1013" s="86"/>
      <c r="F1013" s="86"/>
      <c r="G1013" s="86"/>
      <c r="H1013" s="93"/>
      <c r="I1013" s="86"/>
    </row>
    <row r="1014" spans="1:9" ht="11.25">
      <c r="A1014" s="95"/>
      <c r="B1014" s="86"/>
      <c r="C1014" s="86"/>
      <c r="D1014" s="86"/>
      <c r="E1014" s="86"/>
      <c r="F1014" s="86"/>
      <c r="G1014" s="86"/>
      <c r="H1014" s="93"/>
      <c r="I1014" s="86"/>
    </row>
    <row r="1015" spans="1:9" ht="11.25">
      <c r="A1015" s="95"/>
      <c r="B1015" s="86"/>
      <c r="C1015" s="86"/>
      <c r="D1015" s="86"/>
      <c r="E1015" s="86"/>
      <c r="F1015" s="86"/>
      <c r="G1015" s="86"/>
      <c r="H1015" s="93"/>
      <c r="I1015" s="86"/>
    </row>
    <row r="1016" spans="1:9" ht="11.25">
      <c r="A1016" s="95"/>
      <c r="B1016" s="86"/>
      <c r="C1016" s="86"/>
      <c r="D1016" s="86"/>
      <c r="E1016" s="86"/>
      <c r="F1016" s="86"/>
      <c r="G1016" s="86"/>
      <c r="H1016" s="93"/>
      <c r="I1016" s="86"/>
    </row>
    <row r="1017" spans="1:9" ht="11.25">
      <c r="A1017" s="95"/>
      <c r="B1017" s="86"/>
      <c r="C1017" s="86"/>
      <c r="D1017" s="86"/>
      <c r="E1017" s="86"/>
      <c r="F1017" s="86"/>
      <c r="G1017" s="86"/>
      <c r="H1017" s="93"/>
      <c r="I1017" s="86"/>
    </row>
    <row r="1018" spans="1:9" ht="11.25">
      <c r="A1018" s="95"/>
      <c r="B1018" s="86"/>
      <c r="C1018" s="86"/>
      <c r="D1018" s="86"/>
      <c r="E1018" s="86"/>
      <c r="F1018" s="86"/>
      <c r="G1018" s="86"/>
      <c r="H1018" s="93"/>
      <c r="I1018" s="86"/>
    </row>
    <row r="1019" spans="1:9" ht="11.25">
      <c r="A1019" s="95"/>
      <c r="B1019" s="86"/>
      <c r="C1019" s="86"/>
      <c r="D1019" s="86"/>
      <c r="E1019" s="86"/>
      <c r="F1019" s="86"/>
      <c r="G1019" s="86"/>
      <c r="H1019" s="93"/>
      <c r="I1019" s="86"/>
    </row>
    <row r="1020" spans="1:9" ht="11.25">
      <c r="A1020" s="95"/>
      <c r="B1020" s="86"/>
      <c r="C1020" s="86"/>
      <c r="D1020" s="86"/>
      <c r="E1020" s="86"/>
      <c r="F1020" s="86"/>
      <c r="G1020" s="86"/>
      <c r="H1020" s="93"/>
      <c r="I1020" s="86"/>
    </row>
    <row r="1021" spans="1:9" ht="11.25">
      <c r="A1021" s="95"/>
      <c r="B1021" s="86"/>
      <c r="C1021" s="86"/>
      <c r="D1021" s="86"/>
      <c r="E1021" s="86"/>
      <c r="F1021" s="86"/>
      <c r="G1021" s="86"/>
      <c r="H1021" s="93"/>
      <c r="I1021" s="86"/>
    </row>
    <row r="1022" spans="1:9" ht="11.25">
      <c r="A1022" s="95"/>
      <c r="B1022" s="86"/>
      <c r="C1022" s="86"/>
      <c r="D1022" s="86"/>
      <c r="E1022" s="86"/>
      <c r="F1022" s="86"/>
      <c r="G1022" s="86"/>
      <c r="H1022" s="93"/>
      <c r="I1022" s="86"/>
    </row>
    <row r="1023" spans="1:9" ht="11.25">
      <c r="A1023" s="95"/>
      <c r="B1023" s="86"/>
      <c r="C1023" s="86"/>
      <c r="D1023" s="86"/>
      <c r="E1023" s="86"/>
      <c r="F1023" s="86"/>
      <c r="G1023" s="86"/>
      <c r="H1023" s="93"/>
      <c r="I1023" s="86"/>
    </row>
    <row r="1024" spans="1:9" ht="11.25">
      <c r="A1024" s="95"/>
      <c r="B1024" s="86"/>
      <c r="C1024" s="86"/>
      <c r="D1024" s="86"/>
      <c r="E1024" s="86"/>
      <c r="F1024" s="86"/>
      <c r="G1024" s="86"/>
      <c r="H1024" s="93"/>
      <c r="I1024" s="86"/>
    </row>
    <row r="1025" spans="1:9" ht="11.25">
      <c r="A1025" s="95"/>
      <c r="B1025" s="86"/>
      <c r="C1025" s="86"/>
      <c r="D1025" s="86"/>
      <c r="E1025" s="86"/>
      <c r="F1025" s="86"/>
      <c r="G1025" s="86"/>
      <c r="H1025" s="93"/>
      <c r="I1025" s="86"/>
    </row>
    <row r="1026" spans="1:9" ht="11.25">
      <c r="A1026" s="95"/>
      <c r="B1026" s="86"/>
      <c r="C1026" s="86"/>
      <c r="D1026" s="86"/>
      <c r="E1026" s="86"/>
      <c r="F1026" s="86"/>
      <c r="G1026" s="86"/>
      <c r="H1026" s="93"/>
      <c r="I1026" s="86"/>
    </row>
    <row r="1027" spans="1:9" ht="11.25">
      <c r="A1027" s="95"/>
      <c r="B1027" s="86"/>
      <c r="C1027" s="86"/>
      <c r="D1027" s="86"/>
      <c r="E1027" s="86"/>
      <c r="F1027" s="86"/>
      <c r="G1027" s="86"/>
      <c r="H1027" s="93"/>
      <c r="I1027" s="86"/>
    </row>
    <row r="1028" spans="1:9" ht="11.25">
      <c r="A1028" s="95"/>
      <c r="B1028" s="86"/>
      <c r="C1028" s="86"/>
      <c r="D1028" s="86"/>
      <c r="E1028" s="86"/>
      <c r="F1028" s="86"/>
      <c r="G1028" s="86"/>
      <c r="H1028" s="93"/>
      <c r="I1028" s="86"/>
    </row>
    <row r="1029" spans="1:9" ht="11.25">
      <c r="A1029" s="95"/>
      <c r="B1029" s="86"/>
      <c r="C1029" s="86"/>
      <c r="D1029" s="86"/>
      <c r="E1029" s="86"/>
      <c r="F1029" s="86"/>
      <c r="G1029" s="86"/>
      <c r="H1029" s="93"/>
      <c r="I1029" s="86"/>
    </row>
    <row r="1030" spans="1:9" ht="11.25">
      <c r="A1030" s="95"/>
      <c r="B1030" s="86"/>
      <c r="C1030" s="86"/>
      <c r="D1030" s="86"/>
      <c r="E1030" s="86"/>
      <c r="F1030" s="86"/>
      <c r="G1030" s="86"/>
      <c r="H1030" s="93"/>
      <c r="I1030" s="86"/>
    </row>
    <row r="1031" spans="1:9" ht="11.25">
      <c r="A1031" s="95"/>
      <c r="B1031" s="86"/>
      <c r="C1031" s="86"/>
      <c r="D1031" s="86"/>
      <c r="E1031" s="86"/>
      <c r="F1031" s="86"/>
      <c r="G1031" s="86"/>
      <c r="H1031" s="93"/>
      <c r="I1031" s="86"/>
    </row>
    <row r="1032" spans="1:9" ht="11.25">
      <c r="A1032" s="95"/>
      <c r="B1032" s="86"/>
      <c r="C1032" s="86"/>
      <c r="D1032" s="86"/>
      <c r="E1032" s="86"/>
      <c r="F1032" s="86"/>
      <c r="G1032" s="86"/>
      <c r="H1032" s="93"/>
      <c r="I1032" s="86"/>
    </row>
    <row r="1033" spans="1:9" ht="11.25">
      <c r="A1033" s="95"/>
      <c r="B1033" s="86"/>
      <c r="C1033" s="86"/>
      <c r="D1033" s="86"/>
      <c r="E1033" s="86"/>
      <c r="F1033" s="86"/>
      <c r="G1033" s="86"/>
      <c r="H1033" s="93"/>
      <c r="I1033" s="86"/>
    </row>
    <row r="1034" spans="1:9" ht="11.25">
      <c r="A1034" s="95"/>
      <c r="B1034" s="86"/>
      <c r="C1034" s="86"/>
      <c r="D1034" s="86"/>
      <c r="E1034" s="86"/>
      <c r="F1034" s="86"/>
      <c r="G1034" s="86"/>
      <c r="H1034" s="93"/>
      <c r="I1034" s="86"/>
    </row>
    <row r="1035" spans="1:9" ht="11.25">
      <c r="A1035" s="95"/>
      <c r="B1035" s="86"/>
      <c r="C1035" s="86"/>
      <c r="D1035" s="86"/>
      <c r="E1035" s="86"/>
      <c r="F1035" s="86"/>
      <c r="G1035" s="86"/>
      <c r="H1035" s="93"/>
      <c r="I1035" s="86"/>
    </row>
    <row r="1036" spans="1:9" ht="11.25">
      <c r="A1036" s="95"/>
      <c r="B1036" s="86"/>
      <c r="C1036" s="86"/>
      <c r="D1036" s="86"/>
      <c r="E1036" s="86"/>
      <c r="F1036" s="86"/>
      <c r="G1036" s="86"/>
      <c r="H1036" s="93"/>
      <c r="I1036" s="86"/>
    </row>
    <row r="1037" spans="1:9" ht="11.25">
      <c r="A1037" s="95"/>
      <c r="B1037" s="86"/>
      <c r="C1037" s="86"/>
      <c r="D1037" s="86"/>
      <c r="E1037" s="86"/>
      <c r="F1037" s="86"/>
      <c r="G1037" s="86"/>
      <c r="H1037" s="93"/>
      <c r="I1037" s="86"/>
    </row>
    <row r="1038" spans="1:9" ht="11.25">
      <c r="A1038" s="95"/>
      <c r="B1038" s="86"/>
      <c r="C1038" s="86"/>
      <c r="D1038" s="86"/>
      <c r="E1038" s="86"/>
      <c r="F1038" s="86"/>
      <c r="G1038" s="86"/>
      <c r="H1038" s="93"/>
      <c r="I1038" s="86"/>
    </row>
    <row r="1039" spans="1:9" ht="11.25">
      <c r="A1039" s="95"/>
      <c r="B1039" s="86"/>
      <c r="C1039" s="86"/>
      <c r="D1039" s="86"/>
      <c r="E1039" s="86"/>
      <c r="F1039" s="86"/>
      <c r="G1039" s="86"/>
      <c r="H1039" s="93"/>
      <c r="I1039" s="86"/>
    </row>
    <row r="1040" spans="1:9" ht="11.25">
      <c r="A1040" s="95"/>
      <c r="B1040" s="86"/>
      <c r="C1040" s="86"/>
      <c r="D1040" s="86"/>
      <c r="E1040" s="86"/>
      <c r="F1040" s="86"/>
      <c r="G1040" s="86"/>
      <c r="H1040" s="93"/>
      <c r="I1040" s="86"/>
    </row>
    <row r="1041" spans="1:9" ht="11.25">
      <c r="A1041" s="95"/>
      <c r="B1041" s="86"/>
      <c r="C1041" s="86"/>
      <c r="D1041" s="86"/>
      <c r="E1041" s="86"/>
      <c r="F1041" s="86"/>
      <c r="G1041" s="86"/>
      <c r="H1041" s="93"/>
      <c r="I1041" s="86"/>
    </row>
    <row r="1042" spans="1:9" ht="11.25">
      <c r="A1042" s="95"/>
      <c r="B1042" s="86"/>
      <c r="C1042" s="86"/>
      <c r="D1042" s="86"/>
      <c r="E1042" s="86"/>
      <c r="F1042" s="86"/>
      <c r="G1042" s="86"/>
      <c r="H1042" s="93"/>
      <c r="I1042" s="86"/>
    </row>
    <row r="1043" spans="1:9" ht="11.25">
      <c r="A1043" s="95"/>
      <c r="B1043" s="86"/>
      <c r="C1043" s="86"/>
      <c r="D1043" s="86"/>
      <c r="E1043" s="86"/>
      <c r="F1043" s="86"/>
      <c r="G1043" s="86"/>
      <c r="H1043" s="93"/>
      <c r="I1043" s="86"/>
    </row>
    <row r="1044" spans="1:9" ht="11.25">
      <c r="A1044" s="95"/>
      <c r="B1044" s="86"/>
      <c r="C1044" s="86"/>
      <c r="D1044" s="86"/>
      <c r="E1044" s="86"/>
      <c r="F1044" s="86"/>
      <c r="G1044" s="86"/>
      <c r="H1044" s="93"/>
      <c r="I1044" s="86"/>
    </row>
    <row r="1045" spans="1:9" ht="11.25">
      <c r="A1045" s="95"/>
      <c r="B1045" s="86"/>
      <c r="C1045" s="86"/>
      <c r="D1045" s="86"/>
      <c r="E1045" s="86"/>
      <c r="F1045" s="86"/>
      <c r="G1045" s="86"/>
      <c r="H1045" s="93"/>
      <c r="I1045" s="86"/>
    </row>
    <row r="1046" spans="1:9" ht="11.25">
      <c r="A1046" s="95"/>
      <c r="B1046" s="86"/>
      <c r="C1046" s="86"/>
      <c r="D1046" s="86"/>
      <c r="E1046" s="86"/>
      <c r="F1046" s="86"/>
      <c r="G1046" s="86"/>
      <c r="H1046" s="93"/>
      <c r="I1046" s="86"/>
    </row>
    <row r="1047" spans="1:9" ht="11.25">
      <c r="A1047" s="95"/>
      <c r="B1047" s="86"/>
      <c r="C1047" s="86"/>
      <c r="D1047" s="86"/>
      <c r="E1047" s="86"/>
      <c r="F1047" s="86"/>
      <c r="G1047" s="86"/>
      <c r="H1047" s="93"/>
      <c r="I1047" s="86"/>
    </row>
    <row r="1048" spans="1:9" ht="11.25">
      <c r="A1048" s="95"/>
      <c r="B1048" s="86"/>
      <c r="C1048" s="86"/>
      <c r="D1048" s="86"/>
      <c r="E1048" s="86"/>
      <c r="F1048" s="86"/>
      <c r="G1048" s="86"/>
      <c r="H1048" s="93"/>
      <c r="I1048" s="86"/>
    </row>
    <row r="1049" spans="1:9" ht="11.25">
      <c r="A1049" s="95"/>
      <c r="B1049" s="86"/>
      <c r="C1049" s="86"/>
      <c r="D1049" s="86"/>
      <c r="E1049" s="86"/>
      <c r="F1049" s="86"/>
      <c r="G1049" s="86"/>
      <c r="H1049" s="93"/>
      <c r="I1049" s="86"/>
    </row>
    <row r="1050" spans="1:9" ht="11.25">
      <c r="A1050" s="95"/>
      <c r="B1050" s="86"/>
      <c r="C1050" s="86"/>
      <c r="D1050" s="86"/>
      <c r="E1050" s="86"/>
      <c r="F1050" s="86"/>
      <c r="G1050" s="86"/>
      <c r="H1050" s="93"/>
      <c r="I1050" s="86"/>
    </row>
    <row r="1051" spans="1:9" ht="11.25">
      <c r="A1051" s="95" t="s">
        <v>2</v>
      </c>
      <c r="B1051" s="86"/>
      <c r="C1051" s="86"/>
      <c r="D1051" s="86"/>
      <c r="E1051" s="86"/>
      <c r="F1051" s="86"/>
      <c r="G1051" s="86"/>
      <c r="H1051" s="93"/>
      <c r="I1051" s="86"/>
    </row>
    <row r="1052" spans="1:9" ht="11.25">
      <c r="A1052" s="87"/>
      <c r="B1052" s="87"/>
      <c r="C1052" s="87"/>
      <c r="D1052" s="87"/>
      <c r="E1052" s="87"/>
      <c r="F1052" s="87"/>
      <c r="G1052" s="87"/>
      <c r="H1052" s="87"/>
      <c r="I1052" s="87"/>
    </row>
    <row r="1053" spans="1:9" ht="11.25">
      <c r="A1053" s="86" t="s">
        <v>1752</v>
      </c>
      <c r="B1053" s="85"/>
      <c r="C1053" s="85"/>
      <c r="D1053" s="85"/>
      <c r="E1053" s="85"/>
      <c r="F1053" s="85"/>
      <c r="G1053" s="85"/>
      <c r="H1053" s="85"/>
      <c r="I1053" s="85"/>
    </row>
    <row r="1054" spans="1:9" ht="11.25">
      <c r="A1054" s="86" t="s">
        <v>1753</v>
      </c>
      <c r="B1054" s="86"/>
      <c r="C1054" s="95">
        <v>905</v>
      </c>
      <c r="D1054" s="86"/>
      <c r="E1054" s="85"/>
      <c r="F1054" s="85"/>
      <c r="G1054" s="85"/>
      <c r="H1054" s="85"/>
      <c r="I1054" s="85"/>
    </row>
    <row r="1055" spans="1:9" ht="11.25">
      <c r="A1055" s="86" t="s">
        <v>1754</v>
      </c>
      <c r="B1055" s="86"/>
      <c r="C1055" s="95">
        <v>172</v>
      </c>
      <c r="D1055" s="86"/>
      <c r="E1055" s="85"/>
      <c r="F1055" s="85"/>
      <c r="G1055" s="85"/>
      <c r="H1055" s="85"/>
      <c r="I1055" s="85"/>
    </row>
    <row r="1056" spans="1:9" ht="11.25">
      <c r="A1056" s="86" t="s">
        <v>1755</v>
      </c>
      <c r="B1056" s="86"/>
      <c r="C1056" s="95">
        <v>733</v>
      </c>
      <c r="D1056" s="86"/>
      <c r="E1056" s="85"/>
      <c r="F1056" s="85"/>
      <c r="G1056" s="85"/>
      <c r="H1056" s="85"/>
      <c r="I1056" s="85"/>
    </row>
  </sheetData>
  <sheetProtection/>
  <printOptions gridLines="1"/>
  <pageMargins left="0.47" right="0.3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C301"/>
  <sheetViews>
    <sheetView showGridLines="0" zoomScalePageLayoutView="0" workbookViewId="0" topLeftCell="A1">
      <selection activeCell="G24" sqref="G24"/>
    </sheetView>
  </sheetViews>
  <sheetFormatPr defaultColWidth="11.421875" defaultRowHeight="12.75"/>
  <cols>
    <col min="1" max="1" width="11.421875" style="79" customWidth="1"/>
    <col min="2" max="2" width="13.7109375" style="79" bestFit="1" customWidth="1"/>
    <col min="3" max="3" width="61.8515625" style="79" customWidth="1"/>
    <col min="4" max="4" width="5.140625" style="79" customWidth="1"/>
    <col min="5" max="5" width="3.421875" style="79" customWidth="1"/>
    <col min="6" max="16384" width="11.421875" style="79" customWidth="1"/>
  </cols>
  <sheetData>
    <row r="1" spans="1:3" ht="11.25">
      <c r="A1" s="84" t="s">
        <v>98</v>
      </c>
      <c r="B1" s="85"/>
      <c r="C1" s="92" t="s">
        <v>2633</v>
      </c>
    </row>
    <row r="2" spans="1:3" ht="11.25">
      <c r="A2" s="86" t="s">
        <v>1756</v>
      </c>
      <c r="B2" s="85"/>
      <c r="C2" s="92" t="s">
        <v>2634</v>
      </c>
    </row>
    <row r="3" spans="1:3" ht="11.25">
      <c r="A3" s="87"/>
      <c r="B3" s="87"/>
      <c r="C3" s="87"/>
    </row>
    <row r="4" spans="1:3" ht="11.25">
      <c r="A4" s="88" t="s">
        <v>1757</v>
      </c>
      <c r="B4" s="88" t="s">
        <v>2631</v>
      </c>
      <c r="C4" s="89" t="s">
        <v>10</v>
      </c>
    </row>
    <row r="5" spans="1:3" ht="11.25">
      <c r="A5" s="86"/>
      <c r="B5" s="88" t="s">
        <v>2632</v>
      </c>
      <c r="C5" s="86"/>
    </row>
    <row r="6" spans="1:3" ht="11.25">
      <c r="A6" s="87"/>
      <c r="B6" s="87"/>
      <c r="C6" s="87"/>
    </row>
    <row r="7" spans="1:3" ht="11.25">
      <c r="A7" s="90" t="s">
        <v>1758</v>
      </c>
      <c r="B7" s="86" t="s">
        <v>1760</v>
      </c>
      <c r="C7" s="86" t="s">
        <v>1759</v>
      </c>
    </row>
    <row r="8" spans="1:3" ht="11.25">
      <c r="A8" s="90" t="s">
        <v>1761</v>
      </c>
      <c r="B8" s="86" t="s">
        <v>1763</v>
      </c>
      <c r="C8" s="86" t="s">
        <v>1762</v>
      </c>
    </row>
    <row r="9" spans="1:3" ht="11.25">
      <c r="A9" s="90" t="s">
        <v>1764</v>
      </c>
      <c r="B9" s="86" t="s">
        <v>1765</v>
      </c>
      <c r="C9" s="86" t="s">
        <v>1064</v>
      </c>
    </row>
    <row r="10" spans="1:3" ht="11.25">
      <c r="A10" s="90" t="s">
        <v>1766</v>
      </c>
      <c r="B10" s="86" t="s">
        <v>1768</v>
      </c>
      <c r="C10" s="86" t="s">
        <v>1767</v>
      </c>
    </row>
    <row r="11" spans="1:3" ht="11.25">
      <c r="A11" s="90" t="s">
        <v>1769</v>
      </c>
      <c r="B11" s="86" t="s">
        <v>1771</v>
      </c>
      <c r="C11" s="86" t="s">
        <v>1770</v>
      </c>
    </row>
    <row r="12" spans="1:3" ht="11.25">
      <c r="A12" s="90" t="s">
        <v>1772</v>
      </c>
      <c r="B12" s="86" t="s">
        <v>1774</v>
      </c>
      <c r="C12" s="86" t="s">
        <v>1773</v>
      </c>
    </row>
    <row r="13" spans="1:3" ht="11.25">
      <c r="A13" s="90" t="s">
        <v>1775</v>
      </c>
      <c r="B13" s="86" t="s">
        <v>1777</v>
      </c>
      <c r="C13" s="86" t="s">
        <v>1776</v>
      </c>
    </row>
    <row r="14" spans="1:3" ht="11.25">
      <c r="A14" s="90" t="s">
        <v>1778</v>
      </c>
      <c r="B14" s="86" t="s">
        <v>1780</v>
      </c>
      <c r="C14" s="86" t="s">
        <v>1779</v>
      </c>
    </row>
    <row r="15" spans="1:3" ht="11.25">
      <c r="A15" s="90" t="s">
        <v>1781</v>
      </c>
      <c r="B15" s="86" t="s">
        <v>1782</v>
      </c>
      <c r="C15" s="86" t="s">
        <v>1002</v>
      </c>
    </row>
    <row r="16" spans="1:3" ht="11.25">
      <c r="A16" s="90" t="s">
        <v>1783</v>
      </c>
      <c r="B16" s="86" t="s">
        <v>1785</v>
      </c>
      <c r="C16" s="86" t="s">
        <v>1784</v>
      </c>
    </row>
    <row r="17" spans="1:3" ht="11.25">
      <c r="A17" s="90" t="s">
        <v>1786</v>
      </c>
      <c r="B17" s="86" t="s">
        <v>1788</v>
      </c>
      <c r="C17" s="86" t="s">
        <v>1787</v>
      </c>
    </row>
    <row r="18" spans="1:3" ht="11.25">
      <c r="A18" s="90" t="s">
        <v>1789</v>
      </c>
      <c r="B18" s="86" t="s">
        <v>1791</v>
      </c>
      <c r="C18" s="86" t="s">
        <v>1790</v>
      </c>
    </row>
    <row r="19" spans="1:3" ht="11.25">
      <c r="A19" s="90" t="s">
        <v>1792</v>
      </c>
      <c r="B19" s="86" t="s">
        <v>1794</v>
      </c>
      <c r="C19" s="86" t="s">
        <v>1793</v>
      </c>
    </row>
    <row r="20" spans="1:3" ht="11.25">
      <c r="A20" s="90" t="s">
        <v>1795</v>
      </c>
      <c r="B20" s="86" t="s">
        <v>1797</v>
      </c>
      <c r="C20" s="86" t="s">
        <v>1796</v>
      </c>
    </row>
    <row r="21" spans="1:3" ht="11.25">
      <c r="A21" s="90" t="s">
        <v>1798</v>
      </c>
      <c r="B21" s="86" t="s">
        <v>1800</v>
      </c>
      <c r="C21" s="86" t="s">
        <v>1799</v>
      </c>
    </row>
    <row r="22" spans="1:3" ht="11.25">
      <c r="A22" s="90" t="s">
        <v>1801</v>
      </c>
      <c r="B22" s="86" t="s">
        <v>1803</v>
      </c>
      <c r="C22" s="86" t="s">
        <v>1802</v>
      </c>
    </row>
    <row r="23" spans="1:3" ht="11.25">
      <c r="A23" s="90" t="s">
        <v>1804</v>
      </c>
      <c r="B23" s="86" t="s">
        <v>1806</v>
      </c>
      <c r="C23" s="86" t="s">
        <v>1805</v>
      </c>
    </row>
    <row r="24" spans="1:3" ht="11.25">
      <c r="A24" s="90" t="s">
        <v>1807</v>
      </c>
      <c r="B24" s="86" t="s">
        <v>1809</v>
      </c>
      <c r="C24" s="86" t="s">
        <v>1808</v>
      </c>
    </row>
    <row r="25" spans="1:3" ht="11.25">
      <c r="A25" s="90" t="s">
        <v>1810</v>
      </c>
      <c r="B25" s="86" t="s">
        <v>1812</v>
      </c>
      <c r="C25" s="86" t="s">
        <v>1811</v>
      </c>
    </row>
    <row r="26" spans="1:3" ht="11.25">
      <c r="A26" s="90" t="s">
        <v>1813</v>
      </c>
      <c r="B26" s="86" t="s">
        <v>1814</v>
      </c>
      <c r="C26" s="86" t="s">
        <v>1004</v>
      </c>
    </row>
    <row r="27" spans="1:3" ht="11.25">
      <c r="A27" s="90" t="s">
        <v>1815</v>
      </c>
      <c r="B27" s="86" t="s">
        <v>1817</v>
      </c>
      <c r="C27" s="86" t="s">
        <v>1816</v>
      </c>
    </row>
    <row r="28" spans="1:3" ht="11.25">
      <c r="A28" s="90" t="s">
        <v>1818</v>
      </c>
      <c r="B28" s="86" t="s">
        <v>1820</v>
      </c>
      <c r="C28" s="86" t="s">
        <v>1819</v>
      </c>
    </row>
    <row r="29" spans="1:3" ht="11.25">
      <c r="A29" s="90" t="s">
        <v>1821</v>
      </c>
      <c r="B29" s="86" t="s">
        <v>1823</v>
      </c>
      <c r="C29" s="86" t="s">
        <v>1822</v>
      </c>
    </row>
    <row r="30" spans="1:3" ht="11.25">
      <c r="A30" s="90" t="s">
        <v>1824</v>
      </c>
      <c r="B30" s="86" t="s">
        <v>1826</v>
      </c>
      <c r="C30" s="86" t="s">
        <v>1825</v>
      </c>
    </row>
    <row r="31" spans="1:3" ht="11.25">
      <c r="A31" s="90" t="s">
        <v>1827</v>
      </c>
      <c r="B31" s="86" t="s">
        <v>1828</v>
      </c>
      <c r="C31" s="86" t="s">
        <v>947</v>
      </c>
    </row>
    <row r="32" spans="1:3" ht="11.25">
      <c r="A32" s="90" t="s">
        <v>1829</v>
      </c>
      <c r="B32" s="86" t="s">
        <v>1831</v>
      </c>
      <c r="C32" s="86" t="s">
        <v>1830</v>
      </c>
    </row>
    <row r="33" spans="1:3" ht="11.25">
      <c r="A33" s="90" t="s">
        <v>1832</v>
      </c>
      <c r="B33" s="86" t="s">
        <v>1834</v>
      </c>
      <c r="C33" s="86" t="s">
        <v>1833</v>
      </c>
    </row>
    <row r="34" spans="1:3" ht="11.25">
      <c r="A34" s="90" t="s">
        <v>1835</v>
      </c>
      <c r="B34" s="86" t="s">
        <v>1837</v>
      </c>
      <c r="C34" s="86" t="s">
        <v>1836</v>
      </c>
    </row>
    <row r="35" spans="1:3" ht="11.25">
      <c r="A35" s="90" t="s">
        <v>1838</v>
      </c>
      <c r="B35" s="86" t="s">
        <v>1840</v>
      </c>
      <c r="C35" s="86" t="s">
        <v>1839</v>
      </c>
    </row>
    <row r="36" spans="1:3" ht="11.25">
      <c r="A36" s="90" t="s">
        <v>1841</v>
      </c>
      <c r="B36" s="86" t="s">
        <v>1843</v>
      </c>
      <c r="C36" s="86" t="s">
        <v>1842</v>
      </c>
    </row>
    <row r="37" spans="1:3" ht="11.25">
      <c r="A37" s="90" t="s">
        <v>1844</v>
      </c>
      <c r="B37" s="86" t="s">
        <v>1846</v>
      </c>
      <c r="C37" s="86" t="s">
        <v>1845</v>
      </c>
    </row>
    <row r="38" spans="1:3" ht="11.25">
      <c r="A38" s="90" t="s">
        <v>1847</v>
      </c>
      <c r="B38" s="86" t="s">
        <v>1849</v>
      </c>
      <c r="C38" s="86" t="s">
        <v>1848</v>
      </c>
    </row>
    <row r="39" spans="1:3" ht="11.25">
      <c r="A39" s="90" t="s">
        <v>1850</v>
      </c>
      <c r="B39" s="86" t="s">
        <v>1851</v>
      </c>
      <c r="C39" s="86" t="s">
        <v>973</v>
      </c>
    </row>
    <row r="40" spans="1:3" ht="11.25">
      <c r="A40" s="90" t="s">
        <v>1852</v>
      </c>
      <c r="B40" s="86" t="s">
        <v>1853</v>
      </c>
      <c r="C40" s="86" t="s">
        <v>791</v>
      </c>
    </row>
    <row r="41" spans="1:3" ht="11.25">
      <c r="A41" s="90" t="s">
        <v>1854</v>
      </c>
      <c r="B41" s="86" t="s">
        <v>1855</v>
      </c>
      <c r="C41" s="86" t="s">
        <v>879</v>
      </c>
    </row>
    <row r="42" spans="1:3" ht="11.25">
      <c r="A42" s="90" t="s">
        <v>1856</v>
      </c>
      <c r="B42" s="86" t="s">
        <v>1858</v>
      </c>
      <c r="C42" s="86" t="s">
        <v>1857</v>
      </c>
    </row>
    <row r="43" spans="1:3" ht="11.25">
      <c r="A43" s="90" t="s">
        <v>1859</v>
      </c>
      <c r="B43" s="86" t="s">
        <v>1860</v>
      </c>
      <c r="C43" s="86" t="s">
        <v>982</v>
      </c>
    </row>
    <row r="44" spans="1:3" ht="11.25">
      <c r="A44" s="90" t="s">
        <v>1861</v>
      </c>
      <c r="B44" s="86" t="s">
        <v>1863</v>
      </c>
      <c r="C44" s="86" t="s">
        <v>1862</v>
      </c>
    </row>
    <row r="45" spans="1:3" ht="11.25">
      <c r="A45" s="90" t="s">
        <v>1864</v>
      </c>
      <c r="B45" s="86" t="s">
        <v>1866</v>
      </c>
      <c r="C45" s="86" t="s">
        <v>1865</v>
      </c>
    </row>
    <row r="46" spans="1:3" ht="11.25">
      <c r="A46" s="90" t="s">
        <v>1867</v>
      </c>
      <c r="B46" s="86" t="s">
        <v>1868</v>
      </c>
      <c r="C46" s="86" t="s">
        <v>893</v>
      </c>
    </row>
    <row r="47" spans="1:3" ht="11.25">
      <c r="A47" s="90" t="s">
        <v>1869</v>
      </c>
      <c r="B47" s="86" t="s">
        <v>1871</v>
      </c>
      <c r="C47" s="86" t="s">
        <v>1870</v>
      </c>
    </row>
    <row r="48" spans="1:3" ht="11.25">
      <c r="A48" s="90" t="s">
        <v>1872</v>
      </c>
      <c r="B48" s="86" t="s">
        <v>1874</v>
      </c>
      <c r="C48" s="86" t="s">
        <v>1873</v>
      </c>
    </row>
    <row r="49" spans="1:3" ht="11.25">
      <c r="A49" s="90" t="s">
        <v>1875</v>
      </c>
      <c r="B49" s="86" t="s">
        <v>1877</v>
      </c>
      <c r="C49" s="86" t="s">
        <v>1876</v>
      </c>
    </row>
    <row r="50" spans="1:3" ht="11.25">
      <c r="A50" s="90" t="s">
        <v>1878</v>
      </c>
      <c r="B50" s="86" t="s">
        <v>1880</v>
      </c>
      <c r="C50" s="86" t="s">
        <v>1879</v>
      </c>
    </row>
    <row r="51" spans="1:3" ht="11.25">
      <c r="A51" s="90" t="s">
        <v>1881</v>
      </c>
      <c r="B51" s="86" t="s">
        <v>1883</v>
      </c>
      <c r="C51" s="86" t="s">
        <v>1882</v>
      </c>
    </row>
    <row r="52" spans="1:3" ht="11.25">
      <c r="A52" s="90" t="s">
        <v>1884</v>
      </c>
      <c r="B52" s="86" t="s">
        <v>1886</v>
      </c>
      <c r="C52" s="86" t="s">
        <v>1885</v>
      </c>
    </row>
    <row r="53" spans="1:3" ht="11.25">
      <c r="A53" s="90" t="s">
        <v>1887</v>
      </c>
      <c r="B53" s="86" t="s">
        <v>1889</v>
      </c>
      <c r="C53" s="86" t="s">
        <v>1888</v>
      </c>
    </row>
    <row r="54" spans="1:3" ht="11.25">
      <c r="A54" s="90" t="s">
        <v>1890</v>
      </c>
      <c r="B54" s="86" t="s">
        <v>1892</v>
      </c>
      <c r="C54" s="86" t="s">
        <v>1891</v>
      </c>
    </row>
    <row r="55" spans="1:3" ht="11.25">
      <c r="A55" s="90" t="s">
        <v>1893</v>
      </c>
      <c r="B55" s="86" t="s">
        <v>1895</v>
      </c>
      <c r="C55" s="86" t="s">
        <v>1894</v>
      </c>
    </row>
    <row r="56" spans="1:3" ht="11.25">
      <c r="A56" s="90" t="s">
        <v>1896</v>
      </c>
      <c r="B56" s="86" t="s">
        <v>1897</v>
      </c>
      <c r="C56" s="86" t="s">
        <v>763</v>
      </c>
    </row>
    <row r="57" spans="1:3" ht="11.25">
      <c r="A57" s="90" t="s">
        <v>1898</v>
      </c>
      <c r="B57" s="86" t="s">
        <v>1900</v>
      </c>
      <c r="C57" s="86" t="s">
        <v>1899</v>
      </c>
    </row>
    <row r="58" spans="1:3" ht="11.25">
      <c r="A58" s="90" t="s">
        <v>1901</v>
      </c>
      <c r="B58" s="86" t="s">
        <v>1903</v>
      </c>
      <c r="C58" s="86" t="s">
        <v>1902</v>
      </c>
    </row>
    <row r="59" spans="1:3" ht="11.25">
      <c r="A59" s="90" t="s">
        <v>1904</v>
      </c>
      <c r="B59" s="86" t="s">
        <v>1905</v>
      </c>
      <c r="C59" s="86" t="s">
        <v>839</v>
      </c>
    </row>
    <row r="60" spans="1:3" ht="11.25">
      <c r="A60" s="90" t="s">
        <v>1906</v>
      </c>
      <c r="B60" s="86" t="s">
        <v>1908</v>
      </c>
      <c r="C60" s="86" t="s">
        <v>1907</v>
      </c>
    </row>
    <row r="61" spans="1:3" ht="11.25">
      <c r="A61" s="90" t="s">
        <v>1909</v>
      </c>
      <c r="B61" s="86" t="s">
        <v>1911</v>
      </c>
      <c r="C61" s="86" t="s">
        <v>1910</v>
      </c>
    </row>
    <row r="62" spans="1:3" ht="11.25">
      <c r="A62" s="90" t="s">
        <v>1912</v>
      </c>
      <c r="B62" s="86" t="s">
        <v>1914</v>
      </c>
      <c r="C62" s="86" t="s">
        <v>1913</v>
      </c>
    </row>
    <row r="63" spans="1:3" ht="11.25">
      <c r="A63" s="90" t="s">
        <v>1915</v>
      </c>
      <c r="B63" s="86" t="s">
        <v>1917</v>
      </c>
      <c r="C63" s="86" t="s">
        <v>1916</v>
      </c>
    </row>
    <row r="64" spans="1:3" ht="11.25">
      <c r="A64" s="90" t="s">
        <v>1918</v>
      </c>
      <c r="B64" s="86" t="s">
        <v>1920</v>
      </c>
      <c r="C64" s="86" t="s">
        <v>1919</v>
      </c>
    </row>
    <row r="65" spans="1:3" ht="11.25">
      <c r="A65" s="90" t="s">
        <v>1921</v>
      </c>
      <c r="B65" s="86" t="s">
        <v>1922</v>
      </c>
      <c r="C65" s="86" t="s">
        <v>899</v>
      </c>
    </row>
    <row r="66" spans="1:3" ht="11.25">
      <c r="A66" s="90" t="s">
        <v>1923</v>
      </c>
      <c r="B66" s="86" t="s">
        <v>1925</v>
      </c>
      <c r="C66" s="86" t="s">
        <v>1924</v>
      </c>
    </row>
    <row r="67" spans="1:3" ht="11.25">
      <c r="A67" s="90" t="s">
        <v>1926</v>
      </c>
      <c r="B67" s="86" t="s">
        <v>1927</v>
      </c>
      <c r="C67" s="86" t="s">
        <v>803</v>
      </c>
    </row>
    <row r="68" spans="1:3" ht="11.25">
      <c r="A68" s="90" t="s">
        <v>1928</v>
      </c>
      <c r="B68" s="86" t="s">
        <v>1930</v>
      </c>
      <c r="C68" s="86" t="s">
        <v>1929</v>
      </c>
    </row>
    <row r="69" spans="1:3" ht="11.25">
      <c r="A69" s="90" t="s">
        <v>1931</v>
      </c>
      <c r="B69" s="86" t="s">
        <v>1933</v>
      </c>
      <c r="C69" s="86" t="s">
        <v>1932</v>
      </c>
    </row>
    <row r="70" spans="1:3" ht="11.25">
      <c r="A70" s="90" t="s">
        <v>1934</v>
      </c>
      <c r="B70" s="86" t="s">
        <v>1936</v>
      </c>
      <c r="C70" s="86" t="s">
        <v>1935</v>
      </c>
    </row>
    <row r="71" spans="1:3" ht="11.25">
      <c r="A71" s="90" t="s">
        <v>1937</v>
      </c>
      <c r="B71" s="86" t="s">
        <v>1939</v>
      </c>
      <c r="C71" s="86" t="s">
        <v>1938</v>
      </c>
    </row>
    <row r="72" spans="1:3" ht="11.25">
      <c r="A72" s="90" t="s">
        <v>1940</v>
      </c>
      <c r="B72" s="86" t="s">
        <v>1942</v>
      </c>
      <c r="C72" s="86" t="s">
        <v>1941</v>
      </c>
    </row>
    <row r="73" spans="1:3" ht="11.25">
      <c r="A73" s="90" t="s">
        <v>1943</v>
      </c>
      <c r="B73" s="86" t="s">
        <v>1945</v>
      </c>
      <c r="C73" s="86" t="s">
        <v>1944</v>
      </c>
    </row>
    <row r="74" spans="1:3" ht="11.25">
      <c r="A74" s="90" t="s">
        <v>1946</v>
      </c>
      <c r="B74" s="86" t="s">
        <v>1947</v>
      </c>
      <c r="C74" s="86" t="s">
        <v>1090</v>
      </c>
    </row>
    <row r="75" spans="1:3" ht="11.25">
      <c r="A75" s="90" t="s">
        <v>1948</v>
      </c>
      <c r="B75" s="86" t="s">
        <v>1949</v>
      </c>
      <c r="C75" s="86" t="s">
        <v>966</v>
      </c>
    </row>
    <row r="76" spans="1:3" ht="11.25">
      <c r="A76" s="90" t="s">
        <v>1950</v>
      </c>
      <c r="B76" s="86" t="s">
        <v>1952</v>
      </c>
      <c r="C76" s="86" t="s">
        <v>1951</v>
      </c>
    </row>
    <row r="77" spans="1:3" ht="11.25">
      <c r="A77" s="90" t="s">
        <v>1953</v>
      </c>
      <c r="B77" s="86" t="s">
        <v>1955</v>
      </c>
      <c r="C77" s="86" t="s">
        <v>1954</v>
      </c>
    </row>
    <row r="78" spans="1:3" ht="11.25">
      <c r="A78" s="90" t="s">
        <v>1956</v>
      </c>
      <c r="B78" s="86" t="s">
        <v>1958</v>
      </c>
      <c r="C78" s="86" t="s">
        <v>1957</v>
      </c>
    </row>
    <row r="79" spans="1:3" ht="11.25">
      <c r="A79" s="90" t="s">
        <v>1959</v>
      </c>
      <c r="B79" s="86" t="s">
        <v>1961</v>
      </c>
      <c r="C79" s="86" t="s">
        <v>1960</v>
      </c>
    </row>
    <row r="80" spans="1:3" ht="11.25">
      <c r="A80" s="90" t="s">
        <v>1962</v>
      </c>
      <c r="B80" s="86" t="s">
        <v>1964</v>
      </c>
      <c r="C80" s="86" t="s">
        <v>1963</v>
      </c>
    </row>
    <row r="81" spans="1:3" ht="11.25">
      <c r="A81" s="90" t="s">
        <v>1965</v>
      </c>
      <c r="B81" s="86" t="s">
        <v>1967</v>
      </c>
      <c r="C81" s="86" t="s">
        <v>1966</v>
      </c>
    </row>
    <row r="82" spans="1:3" ht="11.25">
      <c r="A82" s="90" t="s">
        <v>1968</v>
      </c>
      <c r="B82" s="86" t="s">
        <v>1970</v>
      </c>
      <c r="C82" s="86" t="s">
        <v>1969</v>
      </c>
    </row>
    <row r="83" spans="1:3" ht="11.25">
      <c r="A83" s="90" t="s">
        <v>1971</v>
      </c>
      <c r="B83" s="86" t="s">
        <v>1973</v>
      </c>
      <c r="C83" s="86" t="s">
        <v>1972</v>
      </c>
    </row>
    <row r="84" spans="1:3" ht="11.25">
      <c r="A84" s="90" t="s">
        <v>1974</v>
      </c>
      <c r="B84" s="86" t="s">
        <v>1976</v>
      </c>
      <c r="C84" s="86" t="s">
        <v>1975</v>
      </c>
    </row>
    <row r="85" spans="1:3" ht="11.25">
      <c r="A85" s="90" t="s">
        <v>1977</v>
      </c>
      <c r="B85" s="86" t="s">
        <v>1979</v>
      </c>
      <c r="C85" s="86" t="s">
        <v>1978</v>
      </c>
    </row>
    <row r="86" spans="1:3" ht="11.25">
      <c r="A86" s="90" t="s">
        <v>1980</v>
      </c>
      <c r="B86" s="86" t="s">
        <v>1982</v>
      </c>
      <c r="C86" s="86" t="s">
        <v>1981</v>
      </c>
    </row>
    <row r="87" spans="1:3" ht="11.25">
      <c r="A87" s="90" t="s">
        <v>1983</v>
      </c>
      <c r="B87" s="86" t="s">
        <v>1985</v>
      </c>
      <c r="C87" s="86" t="s">
        <v>1984</v>
      </c>
    </row>
    <row r="88" spans="1:3" ht="11.25">
      <c r="A88" s="90" t="s">
        <v>1986</v>
      </c>
      <c r="B88" s="86" t="s">
        <v>1988</v>
      </c>
      <c r="C88" s="86" t="s">
        <v>1987</v>
      </c>
    </row>
    <row r="89" spans="1:3" ht="11.25">
      <c r="A89" s="90" t="s">
        <v>1989</v>
      </c>
      <c r="B89" s="86" t="s">
        <v>1991</v>
      </c>
      <c r="C89" s="86" t="s">
        <v>1990</v>
      </c>
    </row>
    <row r="90" spans="1:3" ht="11.25">
      <c r="A90" s="90" t="s">
        <v>1992</v>
      </c>
      <c r="B90" s="86" t="s">
        <v>1994</v>
      </c>
      <c r="C90" s="86" t="s">
        <v>1993</v>
      </c>
    </row>
    <row r="91" spans="1:3" ht="11.25">
      <c r="A91" s="90" t="s">
        <v>1995</v>
      </c>
      <c r="B91" s="86" t="s">
        <v>1996</v>
      </c>
      <c r="C91" s="86" t="s">
        <v>813</v>
      </c>
    </row>
    <row r="92" spans="1:3" ht="11.25">
      <c r="A92" s="90" t="s">
        <v>1997</v>
      </c>
      <c r="B92" s="86" t="s">
        <v>1999</v>
      </c>
      <c r="C92" s="86" t="s">
        <v>1998</v>
      </c>
    </row>
    <row r="93" spans="1:3" ht="11.25">
      <c r="A93" s="90" t="s">
        <v>2000</v>
      </c>
      <c r="B93" s="86" t="s">
        <v>2002</v>
      </c>
      <c r="C93" s="86" t="s">
        <v>2001</v>
      </c>
    </row>
    <row r="94" spans="1:3" ht="11.25">
      <c r="A94" s="90" t="s">
        <v>2003</v>
      </c>
      <c r="B94" s="86" t="s">
        <v>2005</v>
      </c>
      <c r="C94" s="86" t="s">
        <v>2004</v>
      </c>
    </row>
    <row r="95" spans="1:3" ht="11.25">
      <c r="A95" s="90" t="s">
        <v>2006</v>
      </c>
      <c r="B95" s="86" t="s">
        <v>2008</v>
      </c>
      <c r="C95" s="86" t="s">
        <v>2007</v>
      </c>
    </row>
    <row r="96" spans="1:3" ht="11.25">
      <c r="A96" s="90" t="s">
        <v>2009</v>
      </c>
      <c r="B96" s="86" t="s">
        <v>2011</v>
      </c>
      <c r="C96" s="86" t="s">
        <v>2010</v>
      </c>
    </row>
    <row r="97" spans="1:3" ht="11.25">
      <c r="A97" s="90" t="s">
        <v>2012</v>
      </c>
      <c r="B97" s="86" t="s">
        <v>2013</v>
      </c>
      <c r="C97" s="86" t="s">
        <v>905</v>
      </c>
    </row>
    <row r="98" spans="1:3" ht="11.25">
      <c r="A98" s="90" t="s">
        <v>2014</v>
      </c>
      <c r="B98" s="86" t="s">
        <v>2016</v>
      </c>
      <c r="C98" s="86" t="s">
        <v>2015</v>
      </c>
    </row>
    <row r="99" spans="1:3" ht="11.25">
      <c r="A99" s="90" t="s">
        <v>2017</v>
      </c>
      <c r="B99" s="86" t="s">
        <v>2019</v>
      </c>
      <c r="C99" s="86" t="s">
        <v>2018</v>
      </c>
    </row>
    <row r="100" spans="1:3" ht="11.25">
      <c r="A100" s="90" t="s">
        <v>2020</v>
      </c>
      <c r="B100" s="86" t="s">
        <v>2022</v>
      </c>
      <c r="C100" s="86" t="s">
        <v>2021</v>
      </c>
    </row>
    <row r="101" spans="1:3" ht="11.25">
      <c r="A101" s="90" t="s">
        <v>2023</v>
      </c>
      <c r="B101" s="86" t="s">
        <v>2025</v>
      </c>
      <c r="C101" s="86" t="s">
        <v>2024</v>
      </c>
    </row>
    <row r="102" spans="1:3" ht="11.25">
      <c r="A102" s="90" t="s">
        <v>2026</v>
      </c>
      <c r="B102" s="86" t="s">
        <v>2028</v>
      </c>
      <c r="C102" s="86" t="s">
        <v>2027</v>
      </c>
    </row>
    <row r="103" spans="1:3" ht="11.25">
      <c r="A103" s="90" t="s">
        <v>2029</v>
      </c>
      <c r="B103" s="86" t="s">
        <v>2031</v>
      </c>
      <c r="C103" s="86" t="s">
        <v>2030</v>
      </c>
    </row>
    <row r="104" spans="1:3" ht="11.25">
      <c r="A104" s="90" t="s">
        <v>2032</v>
      </c>
      <c r="B104" s="86" t="s">
        <v>2034</v>
      </c>
      <c r="C104" s="86" t="s">
        <v>2033</v>
      </c>
    </row>
    <row r="105" spans="1:3" ht="11.25">
      <c r="A105" s="90" t="s">
        <v>2035</v>
      </c>
      <c r="B105" s="86" t="s">
        <v>2037</v>
      </c>
      <c r="C105" s="86" t="s">
        <v>2036</v>
      </c>
    </row>
    <row r="106" spans="1:3" ht="11.25">
      <c r="A106" s="90" t="s">
        <v>2038</v>
      </c>
      <c r="B106" s="86" t="s">
        <v>2040</v>
      </c>
      <c r="C106" s="86" t="s">
        <v>2039</v>
      </c>
    </row>
    <row r="107" spans="1:3" ht="11.25">
      <c r="A107" s="90" t="s">
        <v>2041</v>
      </c>
      <c r="B107" s="86" t="s">
        <v>2043</v>
      </c>
      <c r="C107" s="86" t="s">
        <v>2042</v>
      </c>
    </row>
    <row r="108" spans="1:3" ht="11.25">
      <c r="A108" s="90" t="s">
        <v>2044</v>
      </c>
      <c r="B108" s="86" t="s">
        <v>2046</v>
      </c>
      <c r="C108" s="86" t="s">
        <v>2045</v>
      </c>
    </row>
    <row r="109" spans="1:3" ht="11.25">
      <c r="A109" s="90" t="s">
        <v>2047</v>
      </c>
      <c r="B109" s="86" t="s">
        <v>2048</v>
      </c>
      <c r="C109" s="86" t="s">
        <v>957</v>
      </c>
    </row>
    <row r="110" spans="1:3" ht="11.25">
      <c r="A110" s="90" t="s">
        <v>2049</v>
      </c>
      <c r="B110" s="86" t="s">
        <v>2050</v>
      </c>
      <c r="C110" s="86" t="s">
        <v>1057</v>
      </c>
    </row>
    <row r="111" spans="1:3" ht="11.25">
      <c r="A111" s="90" t="s">
        <v>2051</v>
      </c>
      <c r="B111" s="86" t="s">
        <v>2053</v>
      </c>
      <c r="C111" s="86" t="s">
        <v>2052</v>
      </c>
    </row>
    <row r="112" spans="1:3" ht="11.25">
      <c r="A112" s="90" t="s">
        <v>2054</v>
      </c>
      <c r="B112" s="86" t="s">
        <v>2056</v>
      </c>
      <c r="C112" s="86" t="s">
        <v>2055</v>
      </c>
    </row>
    <row r="113" spans="1:3" ht="11.25">
      <c r="A113" s="90" t="s">
        <v>2057</v>
      </c>
      <c r="B113" s="86" t="s">
        <v>2058</v>
      </c>
      <c r="C113" s="86" t="s">
        <v>1076</v>
      </c>
    </row>
    <row r="114" spans="1:3" ht="11.25">
      <c r="A114" s="90" t="s">
        <v>2059</v>
      </c>
      <c r="B114" s="86" t="s">
        <v>2061</v>
      </c>
      <c r="C114" s="86" t="s">
        <v>2060</v>
      </c>
    </row>
    <row r="115" spans="1:3" ht="11.25">
      <c r="A115" s="90" t="s">
        <v>2062</v>
      </c>
      <c r="B115" s="86" t="s">
        <v>2064</v>
      </c>
      <c r="C115" s="86" t="s">
        <v>2063</v>
      </c>
    </row>
    <row r="116" spans="1:3" ht="11.25">
      <c r="A116" s="90" t="s">
        <v>2065</v>
      </c>
      <c r="B116" s="86" t="s">
        <v>2067</v>
      </c>
      <c r="C116" s="86" t="s">
        <v>2066</v>
      </c>
    </row>
    <row r="117" spans="1:3" ht="11.25">
      <c r="A117" s="90" t="s">
        <v>2068</v>
      </c>
      <c r="B117" s="86" t="s">
        <v>2070</v>
      </c>
      <c r="C117" s="86" t="s">
        <v>2069</v>
      </c>
    </row>
    <row r="118" spans="1:3" ht="11.25">
      <c r="A118" s="90" t="s">
        <v>2071</v>
      </c>
      <c r="B118" s="86" t="s">
        <v>2073</v>
      </c>
      <c r="C118" s="86" t="s">
        <v>2072</v>
      </c>
    </row>
    <row r="119" spans="1:3" ht="11.25">
      <c r="A119" s="90" t="s">
        <v>2074</v>
      </c>
      <c r="B119" s="86" t="s">
        <v>2076</v>
      </c>
      <c r="C119" s="86" t="s">
        <v>2075</v>
      </c>
    </row>
    <row r="120" spans="1:3" ht="11.25">
      <c r="A120" s="90" t="s">
        <v>2077</v>
      </c>
      <c r="B120" s="86" t="s">
        <v>2079</v>
      </c>
      <c r="C120" s="86" t="s">
        <v>2078</v>
      </c>
    </row>
    <row r="121" spans="1:3" ht="11.25">
      <c r="A121" s="90" t="s">
        <v>2080</v>
      </c>
      <c r="B121" s="86" t="s">
        <v>2082</v>
      </c>
      <c r="C121" s="86" t="s">
        <v>2081</v>
      </c>
    </row>
    <row r="122" spans="1:3" ht="11.25">
      <c r="A122" s="90" t="s">
        <v>2083</v>
      </c>
      <c r="B122" s="86" t="s">
        <v>2085</v>
      </c>
      <c r="C122" s="86" t="s">
        <v>2084</v>
      </c>
    </row>
    <row r="123" spans="1:3" ht="11.25">
      <c r="A123" s="90" t="s">
        <v>2086</v>
      </c>
      <c r="B123" s="86" t="s">
        <v>2088</v>
      </c>
      <c r="C123" s="86" t="s">
        <v>2087</v>
      </c>
    </row>
    <row r="124" spans="1:3" ht="11.25">
      <c r="A124" s="90" t="s">
        <v>2089</v>
      </c>
      <c r="B124" s="86" t="s">
        <v>2091</v>
      </c>
      <c r="C124" s="86" t="s">
        <v>2090</v>
      </c>
    </row>
    <row r="125" spans="1:3" ht="11.25">
      <c r="A125" s="90" t="s">
        <v>2092</v>
      </c>
      <c r="B125" s="86" t="s">
        <v>2094</v>
      </c>
      <c r="C125" s="86" t="s">
        <v>2093</v>
      </c>
    </row>
    <row r="126" spans="1:3" ht="11.25">
      <c r="A126" s="90" t="s">
        <v>2095</v>
      </c>
      <c r="B126" s="86" t="s">
        <v>2097</v>
      </c>
      <c r="C126" s="86" t="s">
        <v>2096</v>
      </c>
    </row>
    <row r="127" spans="1:3" ht="11.25">
      <c r="A127" s="90" t="s">
        <v>2098</v>
      </c>
      <c r="B127" s="86" t="s">
        <v>2100</v>
      </c>
      <c r="C127" s="86" t="s">
        <v>2099</v>
      </c>
    </row>
    <row r="128" spans="1:3" ht="11.25">
      <c r="A128" s="90" t="s">
        <v>2101</v>
      </c>
      <c r="B128" s="86" t="s">
        <v>2103</v>
      </c>
      <c r="C128" s="86" t="s">
        <v>2102</v>
      </c>
    </row>
    <row r="129" spans="1:3" ht="11.25">
      <c r="A129" s="90" t="s">
        <v>2104</v>
      </c>
      <c r="B129" s="86" t="s">
        <v>2106</v>
      </c>
      <c r="C129" s="86" t="s">
        <v>2105</v>
      </c>
    </row>
    <row r="130" spans="1:3" ht="11.25">
      <c r="A130" s="90" t="s">
        <v>2107</v>
      </c>
      <c r="B130" s="86" t="s">
        <v>2109</v>
      </c>
      <c r="C130" s="86" t="s">
        <v>2108</v>
      </c>
    </row>
    <row r="131" spans="1:3" ht="11.25">
      <c r="A131" s="90" t="s">
        <v>2110</v>
      </c>
      <c r="B131" s="86" t="s">
        <v>2112</v>
      </c>
      <c r="C131" s="86" t="s">
        <v>2111</v>
      </c>
    </row>
    <row r="132" spans="1:3" ht="11.25">
      <c r="A132" s="90" t="s">
        <v>2113</v>
      </c>
      <c r="B132" s="86" t="s">
        <v>2115</v>
      </c>
      <c r="C132" s="86" t="s">
        <v>2114</v>
      </c>
    </row>
    <row r="133" spans="1:3" ht="11.25">
      <c r="A133" s="90" t="s">
        <v>2116</v>
      </c>
      <c r="B133" s="86" t="s">
        <v>2118</v>
      </c>
      <c r="C133" s="86" t="s">
        <v>2117</v>
      </c>
    </row>
    <row r="134" spans="1:3" ht="11.25">
      <c r="A134" s="90" t="s">
        <v>2119</v>
      </c>
      <c r="B134" s="86" t="s">
        <v>2121</v>
      </c>
      <c r="C134" s="86" t="s">
        <v>2120</v>
      </c>
    </row>
    <row r="135" spans="1:3" ht="11.25">
      <c r="A135" s="90" t="s">
        <v>2122</v>
      </c>
      <c r="B135" s="86" t="s">
        <v>2124</v>
      </c>
      <c r="C135" s="86" t="s">
        <v>2123</v>
      </c>
    </row>
    <row r="136" spans="1:3" ht="11.25">
      <c r="A136" s="90" t="s">
        <v>2125</v>
      </c>
      <c r="B136" s="86" t="s">
        <v>2127</v>
      </c>
      <c r="C136" s="86" t="s">
        <v>2126</v>
      </c>
    </row>
    <row r="137" spans="1:3" ht="11.25">
      <c r="A137" s="90" t="s">
        <v>2128</v>
      </c>
      <c r="B137" s="86" t="s">
        <v>2130</v>
      </c>
      <c r="C137" s="86" t="s">
        <v>2129</v>
      </c>
    </row>
    <row r="138" spans="1:3" ht="11.25">
      <c r="A138" s="90" t="s">
        <v>2131</v>
      </c>
      <c r="B138" s="86" t="s">
        <v>2133</v>
      </c>
      <c r="C138" s="86" t="s">
        <v>2132</v>
      </c>
    </row>
    <row r="139" spans="1:3" ht="11.25">
      <c r="A139" s="90" t="s">
        <v>2134</v>
      </c>
      <c r="B139" s="86" t="s">
        <v>2136</v>
      </c>
      <c r="C139" s="86" t="s">
        <v>2135</v>
      </c>
    </row>
    <row r="140" spans="1:3" ht="11.25">
      <c r="A140" s="90" t="s">
        <v>2137</v>
      </c>
      <c r="B140" s="86" t="s">
        <v>2139</v>
      </c>
      <c r="C140" s="86" t="s">
        <v>2138</v>
      </c>
    </row>
    <row r="141" spans="1:3" ht="11.25">
      <c r="A141" s="90" t="s">
        <v>2140</v>
      </c>
      <c r="B141" s="86" t="s">
        <v>2142</v>
      </c>
      <c r="C141" s="86" t="s">
        <v>2141</v>
      </c>
    </row>
    <row r="142" spans="1:3" ht="11.25">
      <c r="A142" s="90" t="s">
        <v>2143</v>
      </c>
      <c r="B142" s="86" t="s">
        <v>2145</v>
      </c>
      <c r="C142" s="86" t="s">
        <v>2144</v>
      </c>
    </row>
    <row r="143" spans="1:3" ht="11.25">
      <c r="A143" s="90" t="s">
        <v>2146</v>
      </c>
      <c r="B143" s="86" t="s">
        <v>2148</v>
      </c>
      <c r="C143" s="86" t="s">
        <v>2147</v>
      </c>
    </row>
    <row r="144" spans="1:3" ht="11.25">
      <c r="A144" s="90" t="s">
        <v>2149</v>
      </c>
      <c r="B144" s="86" t="s">
        <v>2151</v>
      </c>
      <c r="C144" s="86" t="s">
        <v>2150</v>
      </c>
    </row>
    <row r="145" spans="1:3" ht="11.25">
      <c r="A145" s="90" t="s">
        <v>2152</v>
      </c>
      <c r="B145" s="86" t="s">
        <v>2154</v>
      </c>
      <c r="C145" s="86" t="s">
        <v>2153</v>
      </c>
    </row>
    <row r="146" spans="1:3" ht="11.25">
      <c r="A146" s="90" t="s">
        <v>2155</v>
      </c>
      <c r="B146" s="86" t="s">
        <v>2157</v>
      </c>
      <c r="C146" s="86" t="s">
        <v>2156</v>
      </c>
    </row>
    <row r="147" spans="1:3" ht="11.25">
      <c r="A147" s="90" t="s">
        <v>2158</v>
      </c>
      <c r="B147" s="86" t="s">
        <v>2160</v>
      </c>
      <c r="C147" s="86" t="s">
        <v>2159</v>
      </c>
    </row>
    <row r="148" spans="1:3" ht="11.25">
      <c r="A148" s="90" t="s">
        <v>2161</v>
      </c>
      <c r="B148" s="86" t="s">
        <v>2163</v>
      </c>
      <c r="C148" s="86" t="s">
        <v>2162</v>
      </c>
    </row>
    <row r="149" spans="1:3" ht="11.25">
      <c r="A149" s="90" t="s">
        <v>2164</v>
      </c>
      <c r="B149" s="86" t="s">
        <v>2166</v>
      </c>
      <c r="C149" s="86" t="s">
        <v>2165</v>
      </c>
    </row>
    <row r="150" spans="1:3" ht="11.25">
      <c r="A150" s="90" t="s">
        <v>2167</v>
      </c>
      <c r="B150" s="86" t="s">
        <v>2169</v>
      </c>
      <c r="C150" s="86" t="s">
        <v>2168</v>
      </c>
    </row>
    <row r="151" spans="1:3" ht="11.25">
      <c r="A151" s="90" t="s">
        <v>2170</v>
      </c>
      <c r="B151" s="86" t="s">
        <v>2172</v>
      </c>
      <c r="C151" s="86" t="s">
        <v>2171</v>
      </c>
    </row>
    <row r="152" spans="1:3" ht="11.25">
      <c r="A152" s="90" t="s">
        <v>2173</v>
      </c>
      <c r="B152" s="86" t="s">
        <v>2175</v>
      </c>
      <c r="C152" s="86" t="s">
        <v>2174</v>
      </c>
    </row>
    <row r="153" spans="1:3" ht="11.25">
      <c r="A153" s="90" t="s">
        <v>2176</v>
      </c>
      <c r="B153" s="86" t="s">
        <v>2178</v>
      </c>
      <c r="C153" s="86" t="s">
        <v>2177</v>
      </c>
    </row>
    <row r="154" spans="1:3" ht="11.25">
      <c r="A154" s="90" t="s">
        <v>2179</v>
      </c>
      <c r="B154" s="86" t="s">
        <v>2181</v>
      </c>
      <c r="C154" s="86" t="s">
        <v>2180</v>
      </c>
    </row>
    <row r="155" spans="1:3" ht="11.25">
      <c r="A155" s="90" t="s">
        <v>2182</v>
      </c>
      <c r="B155" s="86" t="s">
        <v>2184</v>
      </c>
      <c r="C155" s="86" t="s">
        <v>2183</v>
      </c>
    </row>
    <row r="156" spans="1:3" ht="11.25">
      <c r="A156" s="90" t="s">
        <v>2185</v>
      </c>
      <c r="B156" s="86" t="s">
        <v>2187</v>
      </c>
      <c r="C156" s="86" t="s">
        <v>2186</v>
      </c>
    </row>
    <row r="157" spans="1:3" ht="11.25">
      <c r="A157" s="90" t="s">
        <v>2188</v>
      </c>
      <c r="B157" s="86" t="s">
        <v>2190</v>
      </c>
      <c r="C157" s="86" t="s">
        <v>2189</v>
      </c>
    </row>
    <row r="158" spans="1:3" ht="11.25">
      <c r="A158" s="90" t="s">
        <v>2191</v>
      </c>
      <c r="B158" s="86" t="s">
        <v>2193</v>
      </c>
      <c r="C158" s="86" t="s">
        <v>2192</v>
      </c>
    </row>
    <row r="159" spans="1:3" ht="11.25">
      <c r="A159" s="90" t="s">
        <v>2194</v>
      </c>
      <c r="B159" s="86" t="s">
        <v>2196</v>
      </c>
      <c r="C159" s="86" t="s">
        <v>2195</v>
      </c>
    </row>
    <row r="160" spans="1:3" ht="11.25">
      <c r="A160" s="90" t="s">
        <v>2197</v>
      </c>
      <c r="B160" s="86" t="s">
        <v>2199</v>
      </c>
      <c r="C160" s="86" t="s">
        <v>2198</v>
      </c>
    </row>
    <row r="161" spans="1:3" ht="11.25">
      <c r="A161" s="90" t="s">
        <v>2200</v>
      </c>
      <c r="B161" s="86" t="s">
        <v>2202</v>
      </c>
      <c r="C161" s="86" t="s">
        <v>2201</v>
      </c>
    </row>
    <row r="162" spans="1:3" ht="11.25">
      <c r="A162" s="90" t="s">
        <v>2203</v>
      </c>
      <c r="B162" s="86" t="s">
        <v>2205</v>
      </c>
      <c r="C162" s="86" t="s">
        <v>2204</v>
      </c>
    </row>
    <row r="163" spans="1:3" ht="11.25">
      <c r="A163" s="90" t="s">
        <v>2206</v>
      </c>
      <c r="B163" s="86" t="s">
        <v>2208</v>
      </c>
      <c r="C163" s="86" t="s">
        <v>2207</v>
      </c>
    </row>
    <row r="164" spans="1:3" ht="11.25">
      <c r="A164" s="90" t="s">
        <v>2209</v>
      </c>
      <c r="B164" s="86" t="s">
        <v>2211</v>
      </c>
      <c r="C164" s="86" t="s">
        <v>2210</v>
      </c>
    </row>
    <row r="165" spans="1:3" ht="11.25">
      <c r="A165" s="90" t="s">
        <v>2212</v>
      </c>
      <c r="B165" s="86" t="s">
        <v>2214</v>
      </c>
      <c r="C165" s="86" t="s">
        <v>2213</v>
      </c>
    </row>
    <row r="166" spans="1:3" ht="11.25">
      <c r="A166" s="90" t="s">
        <v>2215</v>
      </c>
      <c r="B166" s="86" t="s">
        <v>2217</v>
      </c>
      <c r="C166" s="86" t="s">
        <v>2216</v>
      </c>
    </row>
    <row r="167" spans="1:3" ht="11.25">
      <c r="A167" s="90" t="s">
        <v>2218</v>
      </c>
      <c r="B167" s="86" t="s">
        <v>2220</v>
      </c>
      <c r="C167" s="86" t="s">
        <v>2219</v>
      </c>
    </row>
    <row r="168" spans="1:3" ht="11.25">
      <c r="A168" s="90" t="s">
        <v>2221</v>
      </c>
      <c r="B168" s="86" t="s">
        <v>2223</v>
      </c>
      <c r="C168" s="86" t="s">
        <v>2222</v>
      </c>
    </row>
    <row r="169" spans="1:3" ht="11.25">
      <c r="A169" s="90" t="s">
        <v>2224</v>
      </c>
      <c r="B169" s="86" t="s">
        <v>2226</v>
      </c>
      <c r="C169" s="86" t="s">
        <v>2225</v>
      </c>
    </row>
    <row r="170" spans="1:3" ht="11.25">
      <c r="A170" s="90" t="s">
        <v>2227</v>
      </c>
      <c r="B170" s="86" t="s">
        <v>2229</v>
      </c>
      <c r="C170" s="86" t="s">
        <v>2228</v>
      </c>
    </row>
    <row r="171" spans="1:3" ht="11.25">
      <c r="A171" s="90" t="s">
        <v>2230</v>
      </c>
      <c r="B171" s="86" t="s">
        <v>2232</v>
      </c>
      <c r="C171" s="86" t="s">
        <v>2231</v>
      </c>
    </row>
    <row r="172" spans="1:3" ht="11.25">
      <c r="A172" s="90" t="s">
        <v>2233</v>
      </c>
      <c r="B172" s="86" t="s">
        <v>2235</v>
      </c>
      <c r="C172" s="86" t="s">
        <v>2234</v>
      </c>
    </row>
    <row r="173" spans="1:3" ht="11.25">
      <c r="A173" s="90" t="s">
        <v>2236</v>
      </c>
      <c r="B173" s="86" t="s">
        <v>2238</v>
      </c>
      <c r="C173" s="86" t="s">
        <v>2237</v>
      </c>
    </row>
    <row r="174" spans="1:3" ht="11.25">
      <c r="A174" s="90" t="s">
        <v>2239</v>
      </c>
      <c r="B174" s="86" t="s">
        <v>2241</v>
      </c>
      <c r="C174" s="86" t="s">
        <v>2240</v>
      </c>
    </row>
    <row r="175" spans="1:3" ht="11.25">
      <c r="A175" s="90" t="s">
        <v>2242</v>
      </c>
      <c r="B175" s="86" t="s">
        <v>2244</v>
      </c>
      <c r="C175" s="86" t="s">
        <v>2243</v>
      </c>
    </row>
    <row r="176" spans="1:3" ht="11.25">
      <c r="A176" s="90" t="s">
        <v>2245</v>
      </c>
      <c r="B176" s="86" t="s">
        <v>2247</v>
      </c>
      <c r="C176" s="86" t="s">
        <v>2246</v>
      </c>
    </row>
    <row r="177" spans="1:3" ht="11.25">
      <c r="A177" s="90" t="s">
        <v>2248</v>
      </c>
      <c r="B177" s="86" t="s">
        <v>2250</v>
      </c>
      <c r="C177" s="86" t="s">
        <v>2249</v>
      </c>
    </row>
    <row r="178" spans="1:3" ht="11.25">
      <c r="A178" s="90" t="s">
        <v>2251</v>
      </c>
      <c r="B178" s="86" t="s">
        <v>2253</v>
      </c>
      <c r="C178" s="86" t="s">
        <v>2252</v>
      </c>
    </row>
    <row r="179" spans="1:3" ht="11.25">
      <c r="A179" s="90" t="s">
        <v>2254</v>
      </c>
      <c r="B179" s="86" t="s">
        <v>2256</v>
      </c>
      <c r="C179" s="86" t="s">
        <v>2255</v>
      </c>
    </row>
    <row r="180" spans="1:3" ht="11.25">
      <c r="A180" s="90" t="s">
        <v>2257</v>
      </c>
      <c r="B180" s="86" t="s">
        <v>2259</v>
      </c>
      <c r="C180" s="86" t="s">
        <v>2258</v>
      </c>
    </row>
    <row r="181" spans="1:3" ht="11.25">
      <c r="A181" s="90" t="s">
        <v>2260</v>
      </c>
      <c r="B181" s="86" t="s">
        <v>2262</v>
      </c>
      <c r="C181" s="86" t="s">
        <v>2261</v>
      </c>
    </row>
    <row r="182" spans="1:3" ht="11.25">
      <c r="A182" s="90" t="s">
        <v>2263</v>
      </c>
      <c r="B182" s="86" t="s">
        <v>2265</v>
      </c>
      <c r="C182" s="86" t="s">
        <v>2264</v>
      </c>
    </row>
    <row r="183" spans="1:3" ht="11.25">
      <c r="A183" s="90" t="s">
        <v>2266</v>
      </c>
      <c r="B183" s="86" t="s">
        <v>2268</v>
      </c>
      <c r="C183" s="86" t="s">
        <v>2267</v>
      </c>
    </row>
    <row r="184" spans="1:3" ht="11.25">
      <c r="A184" s="90" t="s">
        <v>2269</v>
      </c>
      <c r="B184" s="86" t="s">
        <v>2271</v>
      </c>
      <c r="C184" s="86" t="s">
        <v>2270</v>
      </c>
    </row>
    <row r="185" spans="1:3" ht="11.25">
      <c r="A185" s="90" t="s">
        <v>2272</v>
      </c>
      <c r="B185" s="86" t="s">
        <v>2274</v>
      </c>
      <c r="C185" s="86" t="s">
        <v>2273</v>
      </c>
    </row>
    <row r="186" spans="1:3" ht="11.25">
      <c r="A186" s="90" t="s">
        <v>2275</v>
      </c>
      <c r="B186" s="86" t="s">
        <v>2277</v>
      </c>
      <c r="C186" s="86" t="s">
        <v>2276</v>
      </c>
    </row>
    <row r="187" spans="1:3" ht="11.25">
      <c r="A187" s="90" t="s">
        <v>2278</v>
      </c>
      <c r="B187" s="86" t="s">
        <v>2280</v>
      </c>
      <c r="C187" s="86" t="s">
        <v>2279</v>
      </c>
    </row>
    <row r="188" spans="1:3" ht="11.25">
      <c r="A188" s="90" t="s">
        <v>2281</v>
      </c>
      <c r="B188" s="86" t="s">
        <v>2283</v>
      </c>
      <c r="C188" s="86" t="s">
        <v>2282</v>
      </c>
    </row>
    <row r="189" spans="1:3" ht="11.25">
      <c r="A189" s="90" t="s">
        <v>2284</v>
      </c>
      <c r="B189" s="86" t="s">
        <v>2286</v>
      </c>
      <c r="C189" s="86" t="s">
        <v>2285</v>
      </c>
    </row>
    <row r="190" spans="1:3" ht="11.25">
      <c r="A190" s="90" t="s">
        <v>2287</v>
      </c>
      <c r="B190" s="86" t="s">
        <v>2289</v>
      </c>
      <c r="C190" s="86" t="s">
        <v>2288</v>
      </c>
    </row>
    <row r="191" spans="1:3" ht="11.25">
      <c r="A191" s="90" t="s">
        <v>2290</v>
      </c>
      <c r="B191" s="86" t="s">
        <v>2292</v>
      </c>
      <c r="C191" s="86" t="s">
        <v>2291</v>
      </c>
    </row>
    <row r="192" spans="1:3" ht="11.25">
      <c r="A192" s="90" t="s">
        <v>2293</v>
      </c>
      <c r="B192" s="86" t="s">
        <v>2295</v>
      </c>
      <c r="C192" s="86" t="s">
        <v>2294</v>
      </c>
    </row>
    <row r="193" spans="1:3" ht="11.25">
      <c r="A193" s="90" t="s">
        <v>2296</v>
      </c>
      <c r="B193" s="86" t="s">
        <v>2298</v>
      </c>
      <c r="C193" s="86" t="s">
        <v>2297</v>
      </c>
    </row>
    <row r="194" spans="1:3" ht="11.25">
      <c r="A194" s="90" t="s">
        <v>2299</v>
      </c>
      <c r="B194" s="86" t="s">
        <v>2301</v>
      </c>
      <c r="C194" s="86" t="s">
        <v>2300</v>
      </c>
    </row>
    <row r="195" spans="1:3" ht="11.25">
      <c r="A195" s="90" t="s">
        <v>2302</v>
      </c>
      <c r="B195" s="86" t="s">
        <v>2304</v>
      </c>
      <c r="C195" s="86" t="s">
        <v>2303</v>
      </c>
    </row>
    <row r="196" spans="1:3" ht="11.25">
      <c r="A196" s="90" t="s">
        <v>2305</v>
      </c>
      <c r="B196" s="86" t="s">
        <v>2307</v>
      </c>
      <c r="C196" s="86" t="s">
        <v>2306</v>
      </c>
    </row>
    <row r="197" spans="1:3" ht="11.25">
      <c r="A197" s="90" t="s">
        <v>2308</v>
      </c>
      <c r="B197" s="86" t="s">
        <v>2310</v>
      </c>
      <c r="C197" s="86" t="s">
        <v>2309</v>
      </c>
    </row>
    <row r="198" spans="1:3" ht="11.25">
      <c r="A198" s="90" t="s">
        <v>2311</v>
      </c>
      <c r="B198" s="86" t="s">
        <v>2313</v>
      </c>
      <c r="C198" s="86" t="s">
        <v>2312</v>
      </c>
    </row>
    <row r="199" spans="1:3" ht="11.25">
      <c r="A199" s="90" t="s">
        <v>2314</v>
      </c>
      <c r="B199" s="86" t="s">
        <v>2316</v>
      </c>
      <c r="C199" s="86" t="s">
        <v>2315</v>
      </c>
    </row>
    <row r="200" spans="1:3" ht="11.25">
      <c r="A200" s="90" t="s">
        <v>2317</v>
      </c>
      <c r="B200" s="86" t="s">
        <v>2319</v>
      </c>
      <c r="C200" s="86" t="s">
        <v>2318</v>
      </c>
    </row>
    <row r="201" spans="1:3" ht="11.25">
      <c r="A201" s="90" t="s">
        <v>2320</v>
      </c>
      <c r="B201" s="86" t="s">
        <v>2322</v>
      </c>
      <c r="C201" s="86" t="s">
        <v>2321</v>
      </c>
    </row>
    <row r="202" spans="1:3" ht="11.25">
      <c r="A202" s="90" t="s">
        <v>2323</v>
      </c>
      <c r="B202" s="86" t="s">
        <v>2325</v>
      </c>
      <c r="C202" s="86" t="s">
        <v>2324</v>
      </c>
    </row>
    <row r="203" spans="1:3" ht="11.25">
      <c r="A203" s="90" t="s">
        <v>2326</v>
      </c>
      <c r="B203" s="86" t="s">
        <v>2328</v>
      </c>
      <c r="C203" s="86" t="s">
        <v>2327</v>
      </c>
    </row>
    <row r="204" spans="1:3" ht="11.25">
      <c r="A204" s="90" t="s">
        <v>2329</v>
      </c>
      <c r="B204" s="86" t="s">
        <v>2331</v>
      </c>
      <c r="C204" s="86" t="s">
        <v>2330</v>
      </c>
    </row>
    <row r="205" spans="1:3" ht="11.25">
      <c r="A205" s="90" t="s">
        <v>2332</v>
      </c>
      <c r="B205" s="86" t="s">
        <v>2334</v>
      </c>
      <c r="C205" s="86" t="s">
        <v>2333</v>
      </c>
    </row>
    <row r="206" spans="1:3" ht="11.25">
      <c r="A206" s="90" t="s">
        <v>2335</v>
      </c>
      <c r="B206" s="86" t="s">
        <v>2337</v>
      </c>
      <c r="C206" s="86" t="s">
        <v>2336</v>
      </c>
    </row>
    <row r="207" spans="1:3" ht="11.25">
      <c r="A207" s="90" t="s">
        <v>2338</v>
      </c>
      <c r="B207" s="86" t="s">
        <v>2340</v>
      </c>
      <c r="C207" s="86" t="s">
        <v>2339</v>
      </c>
    </row>
    <row r="208" spans="1:3" ht="11.25">
      <c r="A208" s="90" t="s">
        <v>2341</v>
      </c>
      <c r="B208" s="86" t="s">
        <v>2343</v>
      </c>
      <c r="C208" s="86" t="s">
        <v>2342</v>
      </c>
    </row>
    <row r="209" spans="1:3" ht="11.25">
      <c r="A209" s="90" t="s">
        <v>2344</v>
      </c>
      <c r="B209" s="86" t="s">
        <v>2346</v>
      </c>
      <c r="C209" s="86" t="s">
        <v>2345</v>
      </c>
    </row>
    <row r="210" spans="1:3" ht="11.25">
      <c r="A210" s="90" t="s">
        <v>2347</v>
      </c>
      <c r="B210" s="86" t="s">
        <v>2349</v>
      </c>
      <c r="C210" s="86" t="s">
        <v>2348</v>
      </c>
    </row>
    <row r="211" spans="1:3" ht="11.25">
      <c r="A211" s="90" t="s">
        <v>2350</v>
      </c>
      <c r="B211" s="86" t="s">
        <v>2352</v>
      </c>
      <c r="C211" s="86" t="s">
        <v>2351</v>
      </c>
    </row>
    <row r="212" spans="1:3" ht="11.25">
      <c r="A212" s="90" t="s">
        <v>2353</v>
      </c>
      <c r="B212" s="86" t="s">
        <v>2355</v>
      </c>
      <c r="C212" s="86" t="s">
        <v>2354</v>
      </c>
    </row>
    <row r="213" spans="1:3" ht="11.25">
      <c r="A213" s="90" t="s">
        <v>2356</v>
      </c>
      <c r="B213" s="86" t="s">
        <v>2358</v>
      </c>
      <c r="C213" s="86" t="s">
        <v>2357</v>
      </c>
    </row>
    <row r="214" spans="1:3" ht="11.25">
      <c r="A214" s="90" t="s">
        <v>2359</v>
      </c>
      <c r="B214" s="86" t="s">
        <v>2361</v>
      </c>
      <c r="C214" s="86" t="s">
        <v>2360</v>
      </c>
    </row>
    <row r="215" spans="1:3" ht="11.25">
      <c r="A215" s="90" t="s">
        <v>2362</v>
      </c>
      <c r="B215" s="86" t="s">
        <v>2364</v>
      </c>
      <c r="C215" s="86" t="s">
        <v>2363</v>
      </c>
    </row>
    <row r="216" spans="1:3" ht="11.25">
      <c r="A216" s="90" t="s">
        <v>2365</v>
      </c>
      <c r="B216" s="86" t="s">
        <v>2367</v>
      </c>
      <c r="C216" s="86" t="s">
        <v>2366</v>
      </c>
    </row>
    <row r="217" spans="1:3" ht="11.25">
      <c r="A217" s="90" t="s">
        <v>2368</v>
      </c>
      <c r="B217" s="86" t="s">
        <v>2370</v>
      </c>
      <c r="C217" s="86" t="s">
        <v>2369</v>
      </c>
    </row>
    <row r="218" spans="1:3" ht="11.25">
      <c r="A218" s="90" t="s">
        <v>2371</v>
      </c>
      <c r="B218" s="86" t="s">
        <v>2373</v>
      </c>
      <c r="C218" s="86" t="s">
        <v>2372</v>
      </c>
    </row>
    <row r="219" spans="1:3" ht="11.25">
      <c r="A219" s="90" t="s">
        <v>2374</v>
      </c>
      <c r="B219" s="86" t="s">
        <v>2376</v>
      </c>
      <c r="C219" s="86" t="s">
        <v>2375</v>
      </c>
    </row>
    <row r="220" spans="1:3" ht="11.25">
      <c r="A220" s="90" t="s">
        <v>2377</v>
      </c>
      <c r="B220" s="86" t="s">
        <v>2379</v>
      </c>
      <c r="C220" s="86" t="s">
        <v>2378</v>
      </c>
    </row>
    <row r="221" spans="1:3" ht="11.25">
      <c r="A221" s="90" t="s">
        <v>2380</v>
      </c>
      <c r="B221" s="86" t="s">
        <v>2382</v>
      </c>
      <c r="C221" s="86" t="s">
        <v>2381</v>
      </c>
    </row>
    <row r="222" spans="1:3" ht="11.25">
      <c r="A222" s="90" t="s">
        <v>2383</v>
      </c>
      <c r="B222" s="86" t="s">
        <v>2385</v>
      </c>
      <c r="C222" s="86" t="s">
        <v>2384</v>
      </c>
    </row>
    <row r="223" spans="1:3" ht="11.25">
      <c r="A223" s="90" t="s">
        <v>2386</v>
      </c>
      <c r="B223" s="86" t="s">
        <v>2388</v>
      </c>
      <c r="C223" s="86" t="s">
        <v>2387</v>
      </c>
    </row>
    <row r="224" spans="1:3" ht="11.25">
      <c r="A224" s="90" t="s">
        <v>2389</v>
      </c>
      <c r="B224" s="86" t="s">
        <v>2391</v>
      </c>
      <c r="C224" s="86" t="s">
        <v>2390</v>
      </c>
    </row>
    <row r="225" spans="1:3" ht="11.25">
      <c r="A225" s="90" t="s">
        <v>2392</v>
      </c>
      <c r="B225" s="86" t="s">
        <v>2394</v>
      </c>
      <c r="C225" s="86" t="s">
        <v>2393</v>
      </c>
    </row>
    <row r="226" spans="1:3" ht="11.25">
      <c r="A226" s="90" t="s">
        <v>2395</v>
      </c>
      <c r="B226" s="86" t="s">
        <v>2397</v>
      </c>
      <c r="C226" s="86" t="s">
        <v>2396</v>
      </c>
    </row>
    <row r="227" spans="1:3" ht="11.25">
      <c r="A227" s="90" t="s">
        <v>2398</v>
      </c>
      <c r="B227" s="86" t="s">
        <v>2400</v>
      </c>
      <c r="C227" s="86" t="s">
        <v>2399</v>
      </c>
    </row>
    <row r="228" spans="1:3" ht="11.25">
      <c r="A228" s="90" t="s">
        <v>2401</v>
      </c>
      <c r="B228" s="86" t="s">
        <v>2403</v>
      </c>
      <c r="C228" s="86" t="s">
        <v>2402</v>
      </c>
    </row>
    <row r="229" spans="1:3" ht="11.25">
      <c r="A229" s="90" t="s">
        <v>2404</v>
      </c>
      <c r="B229" s="86" t="s">
        <v>2406</v>
      </c>
      <c r="C229" s="86" t="s">
        <v>2405</v>
      </c>
    </row>
    <row r="230" spans="1:3" ht="11.25">
      <c r="A230" s="90" t="s">
        <v>2407</v>
      </c>
      <c r="B230" s="86" t="s">
        <v>2409</v>
      </c>
      <c r="C230" s="86" t="s">
        <v>2408</v>
      </c>
    </row>
    <row r="231" spans="1:3" ht="11.25">
      <c r="A231" s="90" t="s">
        <v>2410</v>
      </c>
      <c r="B231" s="86" t="s">
        <v>2412</v>
      </c>
      <c r="C231" s="86" t="s">
        <v>2411</v>
      </c>
    </row>
    <row r="232" spans="1:3" ht="11.25">
      <c r="A232" s="90" t="s">
        <v>2413</v>
      </c>
      <c r="B232" s="86" t="s">
        <v>2415</v>
      </c>
      <c r="C232" s="86" t="s">
        <v>2414</v>
      </c>
    </row>
    <row r="233" spans="1:3" ht="11.25">
      <c r="A233" s="90" t="s">
        <v>2416</v>
      </c>
      <c r="B233" s="86" t="s">
        <v>2418</v>
      </c>
      <c r="C233" s="86" t="s">
        <v>2417</v>
      </c>
    </row>
    <row r="234" spans="1:3" ht="11.25">
      <c r="A234" s="90" t="s">
        <v>2419</v>
      </c>
      <c r="B234" s="86" t="s">
        <v>2421</v>
      </c>
      <c r="C234" s="86" t="s">
        <v>2420</v>
      </c>
    </row>
    <row r="235" spans="1:3" ht="12" customHeight="1">
      <c r="A235" s="90" t="s">
        <v>2422</v>
      </c>
      <c r="B235" s="86" t="s">
        <v>2424</v>
      </c>
      <c r="C235" s="86" t="s">
        <v>2423</v>
      </c>
    </row>
    <row r="236" spans="1:3" ht="11.25">
      <c r="A236" s="90" t="s">
        <v>2425</v>
      </c>
      <c r="B236" s="86" t="s">
        <v>2427</v>
      </c>
      <c r="C236" s="86" t="s">
        <v>2426</v>
      </c>
    </row>
    <row r="237" spans="1:3" ht="11.25">
      <c r="A237" s="90" t="s">
        <v>2428</v>
      </c>
      <c r="B237" s="86" t="s">
        <v>2430</v>
      </c>
      <c r="C237" s="86" t="s">
        <v>2429</v>
      </c>
    </row>
    <row r="238" spans="1:3" ht="11.25">
      <c r="A238" s="90" t="s">
        <v>2431</v>
      </c>
      <c r="B238" s="86" t="s">
        <v>2433</v>
      </c>
      <c r="C238" s="86" t="s">
        <v>2432</v>
      </c>
    </row>
    <row r="239" spans="1:3" ht="11.25">
      <c r="A239" s="90" t="s">
        <v>2434</v>
      </c>
      <c r="B239" s="86" t="s">
        <v>2436</v>
      </c>
      <c r="C239" s="86" t="s">
        <v>2435</v>
      </c>
    </row>
    <row r="240" spans="1:3" ht="11.25">
      <c r="A240" s="90" t="s">
        <v>2437</v>
      </c>
      <c r="B240" s="86" t="s">
        <v>2439</v>
      </c>
      <c r="C240" s="86" t="s">
        <v>2438</v>
      </c>
    </row>
    <row r="241" spans="1:3" ht="11.25">
      <c r="A241" s="90" t="s">
        <v>2440</v>
      </c>
      <c r="B241" s="86" t="s">
        <v>2442</v>
      </c>
      <c r="C241" s="86" t="s">
        <v>2441</v>
      </c>
    </row>
    <row r="242" spans="1:3" ht="11.25">
      <c r="A242" s="90" t="s">
        <v>2443</v>
      </c>
      <c r="B242" s="86" t="s">
        <v>2445</v>
      </c>
      <c r="C242" s="86" t="s">
        <v>2444</v>
      </c>
    </row>
    <row r="243" spans="1:3" ht="11.25">
      <c r="A243" s="90" t="s">
        <v>2446</v>
      </c>
      <c r="B243" s="86" t="s">
        <v>2448</v>
      </c>
      <c r="C243" s="86" t="s">
        <v>2447</v>
      </c>
    </row>
    <row r="244" spans="1:3" ht="11.25">
      <c r="A244" s="90" t="s">
        <v>2449</v>
      </c>
      <c r="B244" s="86" t="s">
        <v>2451</v>
      </c>
      <c r="C244" s="86" t="s">
        <v>2450</v>
      </c>
    </row>
    <row r="245" spans="1:3" ht="11.25">
      <c r="A245" s="90" t="s">
        <v>2452</v>
      </c>
      <c r="B245" s="86" t="s">
        <v>2454</v>
      </c>
      <c r="C245" s="86" t="s">
        <v>2453</v>
      </c>
    </row>
    <row r="246" spans="1:3" ht="11.25">
      <c r="A246" s="90" t="s">
        <v>2455</v>
      </c>
      <c r="B246" s="86" t="s">
        <v>2457</v>
      </c>
      <c r="C246" s="86" t="s">
        <v>2456</v>
      </c>
    </row>
    <row r="247" spans="1:3" ht="11.25">
      <c r="A247" s="90" t="s">
        <v>2458</v>
      </c>
      <c r="B247" s="86" t="s">
        <v>2460</v>
      </c>
      <c r="C247" s="86" t="s">
        <v>2459</v>
      </c>
    </row>
    <row r="248" spans="1:3" ht="11.25">
      <c r="A248" s="90" t="s">
        <v>2461</v>
      </c>
      <c r="B248" s="86" t="s">
        <v>2463</v>
      </c>
      <c r="C248" s="86" t="s">
        <v>2462</v>
      </c>
    </row>
    <row r="249" spans="1:3" ht="11.25">
      <c r="A249" s="90" t="s">
        <v>2464</v>
      </c>
      <c r="B249" s="86" t="s">
        <v>2466</v>
      </c>
      <c r="C249" s="86" t="s">
        <v>2465</v>
      </c>
    </row>
    <row r="250" spans="1:3" ht="11.25">
      <c r="A250" s="90" t="s">
        <v>2467</v>
      </c>
      <c r="B250" s="86" t="s">
        <v>2469</v>
      </c>
      <c r="C250" s="86" t="s">
        <v>2468</v>
      </c>
    </row>
    <row r="251" spans="1:3" ht="11.25">
      <c r="A251" s="90" t="s">
        <v>2470</v>
      </c>
      <c r="B251" s="86" t="s">
        <v>2472</v>
      </c>
      <c r="C251" s="86" t="s">
        <v>2471</v>
      </c>
    </row>
    <row r="252" spans="1:3" ht="11.25">
      <c r="A252" s="90" t="s">
        <v>2473</v>
      </c>
      <c r="B252" s="86" t="s">
        <v>2475</v>
      </c>
      <c r="C252" s="86" t="s">
        <v>2474</v>
      </c>
    </row>
    <row r="253" spans="1:3" ht="11.25">
      <c r="A253" s="90" t="s">
        <v>2476</v>
      </c>
      <c r="B253" s="86" t="s">
        <v>2478</v>
      </c>
      <c r="C253" s="86" t="s">
        <v>2477</v>
      </c>
    </row>
    <row r="254" spans="1:3" ht="11.25">
      <c r="A254" s="90" t="s">
        <v>2479</v>
      </c>
      <c r="B254" s="86" t="s">
        <v>2481</v>
      </c>
      <c r="C254" s="86" t="s">
        <v>2480</v>
      </c>
    </row>
    <row r="255" spans="1:3" ht="11.25">
      <c r="A255" s="90" t="s">
        <v>2482</v>
      </c>
      <c r="B255" s="86" t="s">
        <v>2484</v>
      </c>
      <c r="C255" s="86" t="s">
        <v>2483</v>
      </c>
    </row>
    <row r="256" spans="1:3" ht="11.25">
      <c r="A256" s="90" t="s">
        <v>2485</v>
      </c>
      <c r="B256" s="86" t="s">
        <v>2487</v>
      </c>
      <c r="C256" s="86" t="s">
        <v>2486</v>
      </c>
    </row>
    <row r="257" spans="1:3" ht="11.25">
      <c r="A257" s="90" t="s">
        <v>2488</v>
      </c>
      <c r="B257" s="86" t="s">
        <v>2490</v>
      </c>
      <c r="C257" s="86" t="s">
        <v>2489</v>
      </c>
    </row>
    <row r="258" spans="1:3" ht="11.25">
      <c r="A258" s="90" t="s">
        <v>2491</v>
      </c>
      <c r="B258" s="86" t="s">
        <v>2493</v>
      </c>
      <c r="C258" s="86" t="s">
        <v>2492</v>
      </c>
    </row>
    <row r="259" spans="1:3" ht="11.25">
      <c r="A259" s="90" t="s">
        <v>2494</v>
      </c>
      <c r="B259" s="86" t="s">
        <v>2496</v>
      </c>
      <c r="C259" s="86" t="s">
        <v>2495</v>
      </c>
    </row>
    <row r="260" spans="1:3" ht="11.25">
      <c r="A260" s="90" t="s">
        <v>2497</v>
      </c>
      <c r="B260" s="86" t="s">
        <v>2499</v>
      </c>
      <c r="C260" s="86" t="s">
        <v>2498</v>
      </c>
    </row>
    <row r="261" spans="1:3" ht="11.25">
      <c r="A261" s="90" t="s">
        <v>2500</v>
      </c>
      <c r="B261" s="86" t="s">
        <v>2502</v>
      </c>
      <c r="C261" s="86" t="s">
        <v>2501</v>
      </c>
    </row>
    <row r="262" spans="1:3" ht="11.25">
      <c r="A262" s="90" t="s">
        <v>2503</v>
      </c>
      <c r="B262" s="86" t="s">
        <v>2505</v>
      </c>
      <c r="C262" s="86" t="s">
        <v>2504</v>
      </c>
    </row>
    <row r="263" spans="1:3" ht="11.25">
      <c r="A263" s="90" t="s">
        <v>2506</v>
      </c>
      <c r="B263" s="86" t="s">
        <v>2508</v>
      </c>
      <c r="C263" s="86" t="s">
        <v>2507</v>
      </c>
    </row>
    <row r="264" spans="1:3" ht="11.25">
      <c r="A264" s="90" t="s">
        <v>2509</v>
      </c>
      <c r="B264" s="86" t="s">
        <v>2511</v>
      </c>
      <c r="C264" s="86" t="s">
        <v>2510</v>
      </c>
    </row>
    <row r="265" spans="1:3" ht="11.25">
      <c r="A265" s="90" t="s">
        <v>2512</v>
      </c>
      <c r="B265" s="86" t="s">
        <v>2514</v>
      </c>
      <c r="C265" s="86" t="s">
        <v>2513</v>
      </c>
    </row>
    <row r="266" spans="1:3" ht="11.25">
      <c r="A266" s="90" t="s">
        <v>2515</v>
      </c>
      <c r="B266" s="86" t="s">
        <v>2516</v>
      </c>
      <c r="C266" s="86" t="s">
        <v>1100</v>
      </c>
    </row>
    <row r="267" spans="1:3" ht="11.25">
      <c r="A267" s="90" t="s">
        <v>2517</v>
      </c>
      <c r="B267" s="86" t="s">
        <v>2519</v>
      </c>
      <c r="C267" s="86" t="s">
        <v>2518</v>
      </c>
    </row>
    <row r="268" spans="1:3" ht="11.25">
      <c r="A268" s="90" t="s">
        <v>2520</v>
      </c>
      <c r="B268" s="86" t="s">
        <v>2522</v>
      </c>
      <c r="C268" s="86" t="s">
        <v>2521</v>
      </c>
    </row>
    <row r="269" spans="1:3" ht="11.25">
      <c r="A269" s="90" t="s">
        <v>2523</v>
      </c>
      <c r="B269" s="86" t="s">
        <v>2525</v>
      </c>
      <c r="C269" s="86" t="s">
        <v>2524</v>
      </c>
    </row>
    <row r="270" spans="1:3" ht="11.25">
      <c r="A270" s="90" t="s">
        <v>2526</v>
      </c>
      <c r="B270" s="86" t="s">
        <v>2528</v>
      </c>
      <c r="C270" s="86" t="s">
        <v>2527</v>
      </c>
    </row>
    <row r="271" spans="1:3" ht="11.25">
      <c r="A271" s="90" t="s">
        <v>2529</v>
      </c>
      <c r="B271" s="86" t="s">
        <v>2531</v>
      </c>
      <c r="C271" s="86" t="s">
        <v>2530</v>
      </c>
    </row>
    <row r="272" spans="1:3" ht="11.25">
      <c r="A272" s="90" t="s">
        <v>2532</v>
      </c>
      <c r="B272" s="86" t="s">
        <v>2534</v>
      </c>
      <c r="C272" s="86" t="s">
        <v>2533</v>
      </c>
    </row>
    <row r="273" spans="1:3" ht="11.25">
      <c r="A273" s="90" t="s">
        <v>2535</v>
      </c>
      <c r="B273" s="86" t="s">
        <v>2537</v>
      </c>
      <c r="C273" s="86" t="s">
        <v>2536</v>
      </c>
    </row>
    <row r="274" spans="1:3" ht="11.25">
      <c r="A274" s="90" t="s">
        <v>2538</v>
      </c>
      <c r="B274" s="86" t="s">
        <v>2540</v>
      </c>
      <c r="C274" s="86" t="s">
        <v>2539</v>
      </c>
    </row>
    <row r="275" spans="1:3" ht="11.25">
      <c r="A275" s="90" t="s">
        <v>2541</v>
      </c>
      <c r="B275" s="86" t="s">
        <v>2543</v>
      </c>
      <c r="C275" s="86" t="s">
        <v>2542</v>
      </c>
    </row>
    <row r="276" spans="1:3" ht="11.25">
      <c r="A276" s="90" t="s">
        <v>2544</v>
      </c>
      <c r="B276" s="86" t="s">
        <v>2546</v>
      </c>
      <c r="C276" s="86" t="s">
        <v>2545</v>
      </c>
    </row>
    <row r="277" spans="1:3" ht="11.25">
      <c r="A277" s="90" t="s">
        <v>2547</v>
      </c>
      <c r="B277" s="86" t="s">
        <v>2549</v>
      </c>
      <c r="C277" s="86" t="s">
        <v>2548</v>
      </c>
    </row>
    <row r="278" spans="1:3" ht="11.25">
      <c r="A278" s="90" t="s">
        <v>2550</v>
      </c>
      <c r="B278" s="86" t="s">
        <v>2552</v>
      </c>
      <c r="C278" s="86" t="s">
        <v>2551</v>
      </c>
    </row>
    <row r="279" spans="1:3" ht="11.25">
      <c r="A279" s="90" t="s">
        <v>2553</v>
      </c>
      <c r="B279" s="86" t="s">
        <v>2555</v>
      </c>
      <c r="C279" s="86" t="s">
        <v>2554</v>
      </c>
    </row>
    <row r="280" spans="1:3" ht="11.25">
      <c r="A280" s="90" t="s">
        <v>2556</v>
      </c>
      <c r="B280" s="86" t="s">
        <v>2558</v>
      </c>
      <c r="C280" s="86" t="s">
        <v>2557</v>
      </c>
    </row>
    <row r="281" spans="1:3" ht="11.25">
      <c r="A281" s="90" t="s">
        <v>2559</v>
      </c>
      <c r="B281" s="86" t="s">
        <v>2561</v>
      </c>
      <c r="C281" s="86" t="s">
        <v>2560</v>
      </c>
    </row>
    <row r="282" spans="1:3" ht="11.25">
      <c r="A282" s="90" t="s">
        <v>2562</v>
      </c>
      <c r="B282" s="86" t="s">
        <v>2564</v>
      </c>
      <c r="C282" s="86" t="s">
        <v>2563</v>
      </c>
    </row>
    <row r="283" spans="1:3" ht="11.25">
      <c r="A283" s="90" t="s">
        <v>2565</v>
      </c>
      <c r="B283" s="86" t="s">
        <v>2567</v>
      </c>
      <c r="C283" s="86" t="s">
        <v>2566</v>
      </c>
    </row>
    <row r="284" spans="1:3" ht="11.25">
      <c r="A284" s="90" t="s">
        <v>2568</v>
      </c>
      <c r="B284" s="86" t="s">
        <v>2570</v>
      </c>
      <c r="C284" s="86" t="s">
        <v>2569</v>
      </c>
    </row>
    <row r="285" spans="1:3" ht="11.25">
      <c r="A285" s="90" t="s">
        <v>2571</v>
      </c>
      <c r="B285" s="86" t="s">
        <v>2573</v>
      </c>
      <c r="C285" s="86" t="s">
        <v>2572</v>
      </c>
    </row>
    <row r="286" spans="1:3" ht="11.25">
      <c r="A286" s="90" t="s">
        <v>2574</v>
      </c>
      <c r="B286" s="86" t="s">
        <v>2576</v>
      </c>
      <c r="C286" s="86" t="s">
        <v>2575</v>
      </c>
    </row>
    <row r="287" spans="1:3" ht="11.25">
      <c r="A287" s="90" t="s">
        <v>2577</v>
      </c>
      <c r="B287" s="86" t="s">
        <v>2579</v>
      </c>
      <c r="C287" s="86" t="s">
        <v>2578</v>
      </c>
    </row>
    <row r="288" spans="1:3" ht="11.25">
      <c r="A288" s="90" t="s">
        <v>2580</v>
      </c>
      <c r="B288" s="86" t="s">
        <v>2582</v>
      </c>
      <c r="C288" s="86" t="s">
        <v>2581</v>
      </c>
    </row>
    <row r="289" spans="1:3" ht="11.25">
      <c r="A289" s="90" t="s">
        <v>2583</v>
      </c>
      <c r="B289" s="86" t="s">
        <v>2585</v>
      </c>
      <c r="C289" s="86" t="s">
        <v>2584</v>
      </c>
    </row>
    <row r="290" spans="1:3" ht="11.25">
      <c r="A290" s="90" t="s">
        <v>2586</v>
      </c>
      <c r="B290" s="86" t="s">
        <v>2588</v>
      </c>
      <c r="C290" s="86" t="s">
        <v>2587</v>
      </c>
    </row>
    <row r="291" spans="1:3" ht="13.5" customHeight="1">
      <c r="A291" s="90" t="s">
        <v>2589</v>
      </c>
      <c r="B291" s="86" t="s">
        <v>2591</v>
      </c>
      <c r="C291" s="86" t="s">
        <v>2590</v>
      </c>
    </row>
    <row r="292" spans="1:3" ht="11.25">
      <c r="A292" s="90" t="s">
        <v>2592</v>
      </c>
      <c r="B292" s="86" t="s">
        <v>2594</v>
      </c>
      <c r="C292" s="86" t="s">
        <v>2593</v>
      </c>
    </row>
    <row r="293" spans="1:3" ht="11.25">
      <c r="A293" s="90" t="s">
        <v>2595</v>
      </c>
      <c r="B293" s="86" t="s">
        <v>2597</v>
      </c>
      <c r="C293" s="86" t="s">
        <v>2596</v>
      </c>
    </row>
    <row r="294" spans="1:3" ht="11.25">
      <c r="A294" s="90" t="s">
        <v>2598</v>
      </c>
      <c r="B294" s="86" t="s">
        <v>2600</v>
      </c>
      <c r="C294" s="86" t="s">
        <v>2599</v>
      </c>
    </row>
    <row r="295" spans="1:3" ht="11.25">
      <c r="A295" s="90" t="s">
        <v>2601</v>
      </c>
      <c r="B295" s="86" t="s">
        <v>2603</v>
      </c>
      <c r="C295" s="86" t="s">
        <v>2602</v>
      </c>
    </row>
    <row r="296" spans="1:3" ht="11.25">
      <c r="A296" s="90" t="s">
        <v>2604</v>
      </c>
      <c r="B296" s="86" t="s">
        <v>2606</v>
      </c>
      <c r="C296" s="86" t="s">
        <v>2605</v>
      </c>
    </row>
    <row r="297" spans="1:3" ht="11.25">
      <c r="A297" s="90" t="s">
        <v>2607</v>
      </c>
      <c r="B297" s="86" t="s">
        <v>2609</v>
      </c>
      <c r="C297" s="86" t="s">
        <v>2608</v>
      </c>
    </row>
    <row r="298" spans="1:3" ht="11.25">
      <c r="A298" s="90" t="s">
        <v>2610</v>
      </c>
      <c r="B298" s="86" t="s">
        <v>2612</v>
      </c>
      <c r="C298" s="86" t="s">
        <v>2611</v>
      </c>
    </row>
    <row r="299" spans="1:3" ht="11.25">
      <c r="A299" s="90" t="s">
        <v>2613</v>
      </c>
      <c r="B299" s="86" t="s">
        <v>2615</v>
      </c>
      <c r="C299" s="86" t="s">
        <v>2614</v>
      </c>
    </row>
    <row r="300" spans="1:3" ht="11.25">
      <c r="A300" s="90" t="s">
        <v>2616</v>
      </c>
      <c r="B300" s="86" t="s">
        <v>2618</v>
      </c>
      <c r="C300" s="86" t="s">
        <v>2617</v>
      </c>
    </row>
    <row r="301" ht="11.25">
      <c r="C301" s="91"/>
    </row>
  </sheetData>
  <sheetProtection/>
  <printOptions/>
  <pageMargins left="0.54" right="0.5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/>
  <dimension ref="A1:I162"/>
  <sheetViews>
    <sheetView zoomScale="110" zoomScaleNormal="110" zoomScalePageLayoutView="0" workbookViewId="0" topLeftCell="A1">
      <pane ySplit="6" topLeftCell="A13" activePane="bottomLeft" state="frozen"/>
      <selection pane="topLeft" activeCell="A1" sqref="A1"/>
      <selection pane="bottomLeft" activeCell="H22" sqref="H22"/>
    </sheetView>
  </sheetViews>
  <sheetFormatPr defaultColWidth="11.421875" defaultRowHeight="12.75"/>
  <cols>
    <col min="1" max="1" width="5.7109375" style="147" customWidth="1"/>
    <col min="2" max="2" width="27.7109375" style="147" bestFit="1" customWidth="1"/>
    <col min="3" max="3" width="10.7109375" style="147" customWidth="1"/>
    <col min="4" max="16384" width="11.421875" style="147" customWidth="1"/>
  </cols>
  <sheetData>
    <row r="1" ht="12.75">
      <c r="A1" s="53" t="s">
        <v>5</v>
      </c>
    </row>
    <row r="2" ht="12.75">
      <c r="A2" s="53" t="s">
        <v>6</v>
      </c>
    </row>
    <row r="3" ht="12.75">
      <c r="A3" s="53" t="s">
        <v>7</v>
      </c>
    </row>
    <row r="4" ht="12.75">
      <c r="A4" s="53" t="s">
        <v>8</v>
      </c>
    </row>
    <row r="5" ht="12.75">
      <c r="A5" s="148"/>
    </row>
    <row r="6" spans="1:5" s="55" customFormat="1" ht="12.75">
      <c r="A6" s="54" t="s">
        <v>9</v>
      </c>
      <c r="B6" s="54" t="s">
        <v>10</v>
      </c>
      <c r="C6" s="54" t="s">
        <v>11</v>
      </c>
      <c r="D6" s="54" t="s">
        <v>12</v>
      </c>
      <c r="E6" s="54" t="s">
        <v>13</v>
      </c>
    </row>
    <row r="7" spans="1:5" ht="12.75">
      <c r="A7" s="56" t="s">
        <v>14</v>
      </c>
      <c r="B7" s="57" t="s">
        <v>15</v>
      </c>
      <c r="C7" s="58">
        <v>2</v>
      </c>
      <c r="D7" s="58" t="s">
        <v>16</v>
      </c>
      <c r="E7" s="58"/>
    </row>
    <row r="8" spans="1:5" ht="12.75">
      <c r="A8" s="59" t="s">
        <v>17</v>
      </c>
      <c r="B8" s="60"/>
      <c r="C8" s="61">
        <f>LEN(D8)</f>
        <v>1</v>
      </c>
      <c r="D8" s="62" t="s">
        <v>2</v>
      </c>
      <c r="E8" s="62"/>
    </row>
    <row r="9" spans="1:5" ht="12.75">
      <c r="A9" s="56" t="s">
        <v>18</v>
      </c>
      <c r="B9" s="63" t="s">
        <v>19</v>
      </c>
      <c r="C9" s="64">
        <f>LEN(D9)</f>
        <v>8</v>
      </c>
      <c r="D9" s="64" t="s">
        <v>20</v>
      </c>
      <c r="E9" s="64"/>
    </row>
    <row r="10" spans="1:5" ht="12.75">
      <c r="A10" s="59" t="s">
        <v>17</v>
      </c>
      <c r="B10" s="65"/>
      <c r="C10" s="66">
        <f>LEN(D10)</f>
        <v>1</v>
      </c>
      <c r="D10" s="67" t="s">
        <v>2</v>
      </c>
      <c r="E10" s="67"/>
    </row>
    <row r="11" spans="1:5" ht="12.75">
      <c r="A11" s="56" t="s">
        <v>18</v>
      </c>
      <c r="B11" s="68" t="s">
        <v>21</v>
      </c>
      <c r="C11" s="69">
        <v>4</v>
      </c>
      <c r="D11" s="69"/>
      <c r="E11" s="69"/>
    </row>
    <row r="12" spans="1:5" ht="12.75">
      <c r="A12" s="59" t="s">
        <v>17</v>
      </c>
      <c r="B12" s="70"/>
      <c r="C12" s="71">
        <f>LEN(D12)</f>
        <v>1</v>
      </c>
      <c r="D12" s="72" t="s">
        <v>2</v>
      </c>
      <c r="E12" s="72"/>
    </row>
    <row r="13" spans="1:5" ht="12.75">
      <c r="A13" s="56" t="s">
        <v>18</v>
      </c>
      <c r="B13" s="63" t="s">
        <v>22</v>
      </c>
      <c r="C13" s="64">
        <v>9</v>
      </c>
      <c r="D13" s="64"/>
      <c r="E13" s="64"/>
    </row>
    <row r="14" spans="1:5" ht="12.75">
      <c r="A14" s="59" t="s">
        <v>17</v>
      </c>
      <c r="B14" s="65"/>
      <c r="C14" s="66">
        <f>LEN(D14)</f>
        <v>1</v>
      </c>
      <c r="D14" s="67" t="s">
        <v>2</v>
      </c>
      <c r="E14" s="67"/>
    </row>
    <row r="15" spans="1:5" ht="12.75">
      <c r="A15" s="56" t="s">
        <v>18</v>
      </c>
      <c r="B15" s="68" t="s">
        <v>23</v>
      </c>
      <c r="C15" s="69">
        <v>1</v>
      </c>
      <c r="D15" s="69"/>
      <c r="E15" s="69"/>
    </row>
    <row r="16" spans="1:5" ht="12.75">
      <c r="A16" s="59" t="s">
        <v>17</v>
      </c>
      <c r="B16" s="70"/>
      <c r="C16" s="71">
        <f>LEN(D16)</f>
        <v>1</v>
      </c>
      <c r="D16" s="72" t="s">
        <v>2</v>
      </c>
      <c r="E16" s="72"/>
    </row>
    <row r="17" spans="1:5" ht="12.75">
      <c r="A17" s="56" t="s">
        <v>24</v>
      </c>
      <c r="B17" s="63" t="s">
        <v>25</v>
      </c>
      <c r="C17" s="64">
        <v>10</v>
      </c>
      <c r="D17" s="64"/>
      <c r="E17" s="64"/>
    </row>
    <row r="18" spans="1:5" ht="12.75">
      <c r="A18" s="59" t="s">
        <v>17</v>
      </c>
      <c r="B18" s="65"/>
      <c r="C18" s="66">
        <f>LEN(D18)</f>
        <v>1</v>
      </c>
      <c r="D18" s="67" t="s">
        <v>2</v>
      </c>
      <c r="E18" s="67"/>
    </row>
    <row r="19" spans="1:5" ht="12.75">
      <c r="A19" s="56" t="s">
        <v>18</v>
      </c>
      <c r="B19" s="68" t="s">
        <v>26</v>
      </c>
      <c r="C19" s="69">
        <v>100</v>
      </c>
      <c r="D19" s="69"/>
      <c r="E19" s="69"/>
    </row>
    <row r="20" spans="1:5" ht="12.75">
      <c r="A20" s="59" t="s">
        <v>17</v>
      </c>
      <c r="B20" s="70"/>
      <c r="C20" s="71">
        <f>LEN(D20)</f>
        <v>1</v>
      </c>
      <c r="D20" s="72" t="s">
        <v>2</v>
      </c>
      <c r="E20" s="72"/>
    </row>
    <row r="21" spans="1:5" ht="12.75">
      <c r="A21" s="56" t="s">
        <v>18</v>
      </c>
      <c r="B21" s="63" t="s">
        <v>27</v>
      </c>
      <c r="C21" s="64">
        <v>2</v>
      </c>
      <c r="D21" s="64"/>
      <c r="E21" s="64"/>
    </row>
    <row r="22" spans="1:5" ht="12.75">
      <c r="A22" s="59" t="s">
        <v>17</v>
      </c>
      <c r="B22" s="65"/>
      <c r="C22" s="66">
        <f>LEN(D22)</f>
        <v>1</v>
      </c>
      <c r="D22" s="67" t="s">
        <v>2</v>
      </c>
      <c r="E22" s="67"/>
    </row>
    <row r="23" spans="1:5" ht="12.75">
      <c r="A23" s="56" t="s">
        <v>18</v>
      </c>
      <c r="B23" s="68" t="s">
        <v>28</v>
      </c>
      <c r="C23" s="69">
        <v>1</v>
      </c>
      <c r="D23" s="69" t="s">
        <v>29</v>
      </c>
      <c r="E23" s="69"/>
    </row>
    <row r="24" spans="1:5" ht="12.75">
      <c r="A24" s="59" t="s">
        <v>17</v>
      </c>
      <c r="B24" s="70"/>
      <c r="C24" s="71">
        <f>LEN(D24)</f>
        <v>1</v>
      </c>
      <c r="D24" s="72" t="s">
        <v>2</v>
      </c>
      <c r="E24" s="72"/>
    </row>
    <row r="25" spans="1:5" ht="12.75">
      <c r="A25" s="56" t="s">
        <v>18</v>
      </c>
      <c r="B25" s="63" t="s">
        <v>30</v>
      </c>
      <c r="C25" s="64">
        <v>1</v>
      </c>
      <c r="D25" s="64" t="s">
        <v>29</v>
      </c>
      <c r="E25" s="64"/>
    </row>
    <row r="26" spans="1:5" ht="12.75">
      <c r="A26" s="59" t="s">
        <v>17</v>
      </c>
      <c r="B26" s="65"/>
      <c r="C26" s="66">
        <f>LEN(D26)</f>
        <v>1</v>
      </c>
      <c r="D26" s="67" t="s">
        <v>2</v>
      </c>
      <c r="E26" s="67"/>
    </row>
    <row r="27" spans="1:5" ht="12.75">
      <c r="A27" s="56" t="s">
        <v>14</v>
      </c>
      <c r="B27" s="57" t="s">
        <v>31</v>
      </c>
      <c r="C27" s="58">
        <v>2</v>
      </c>
      <c r="D27" s="58" t="s">
        <v>2638</v>
      </c>
      <c r="E27" s="58"/>
    </row>
    <row r="28" spans="1:5" ht="12.75">
      <c r="A28" s="59" t="s">
        <v>17</v>
      </c>
      <c r="B28" s="73"/>
      <c r="C28" s="61">
        <f>LEN(D28)</f>
        <v>1</v>
      </c>
      <c r="D28" s="62" t="s">
        <v>2</v>
      </c>
      <c r="E28" s="62"/>
    </row>
    <row r="29" spans="1:5" ht="12.75">
      <c r="A29" s="56" t="s">
        <v>24</v>
      </c>
      <c r="B29" s="63" t="s">
        <v>33</v>
      </c>
      <c r="C29" s="64">
        <v>30</v>
      </c>
      <c r="D29" s="64"/>
      <c r="E29" s="64"/>
    </row>
    <row r="30" spans="1:5" ht="12.75">
      <c r="A30" s="59" t="s">
        <v>17</v>
      </c>
      <c r="B30" s="65"/>
      <c r="C30" s="66">
        <f>LEN(D30)</f>
        <v>1</v>
      </c>
      <c r="D30" s="67" t="s">
        <v>2</v>
      </c>
      <c r="E30" s="67"/>
    </row>
    <row r="31" spans="1:5" ht="12.75">
      <c r="A31" s="56" t="s">
        <v>18</v>
      </c>
      <c r="B31" s="68" t="s">
        <v>34</v>
      </c>
      <c r="C31" s="69">
        <v>10</v>
      </c>
      <c r="D31" s="69"/>
      <c r="E31" s="69"/>
    </row>
    <row r="32" spans="1:5" ht="12.75">
      <c r="A32" s="59" t="s">
        <v>17</v>
      </c>
      <c r="B32" s="70"/>
      <c r="C32" s="71">
        <f>LEN(D32)</f>
        <v>1</v>
      </c>
      <c r="D32" s="72" t="s">
        <v>2</v>
      </c>
      <c r="E32" s="72"/>
    </row>
    <row r="33" spans="1:5" ht="12.75">
      <c r="A33" s="56" t="s">
        <v>18</v>
      </c>
      <c r="B33" s="63" t="s">
        <v>35</v>
      </c>
      <c r="C33" s="64">
        <v>1</v>
      </c>
      <c r="D33" s="64" t="s">
        <v>29</v>
      </c>
      <c r="E33" s="64"/>
    </row>
    <row r="34" spans="1:5" ht="12.75">
      <c r="A34" s="59" t="s">
        <v>17</v>
      </c>
      <c r="B34" s="65"/>
      <c r="C34" s="66">
        <f>LEN(D34)</f>
        <v>1</v>
      </c>
      <c r="D34" s="67" t="s">
        <v>2</v>
      </c>
      <c r="E34" s="67"/>
    </row>
    <row r="35" spans="1:5" ht="12.75">
      <c r="A35" s="56" t="s">
        <v>18</v>
      </c>
      <c r="B35" s="68" t="s">
        <v>36</v>
      </c>
      <c r="C35" s="69">
        <v>20</v>
      </c>
      <c r="D35" s="69"/>
      <c r="E35" s="69"/>
    </row>
    <row r="36" spans="1:5" ht="12.75">
      <c r="A36" s="59" t="s">
        <v>17</v>
      </c>
      <c r="B36" s="70"/>
      <c r="C36" s="71">
        <f>LEN(D36)</f>
        <v>1</v>
      </c>
      <c r="D36" s="72" t="s">
        <v>2</v>
      </c>
      <c r="E36" s="72"/>
    </row>
    <row r="37" spans="1:5" ht="12.75">
      <c r="A37" s="56" t="s">
        <v>24</v>
      </c>
      <c r="B37" s="63" t="s">
        <v>25</v>
      </c>
      <c r="C37" s="64">
        <v>10</v>
      </c>
      <c r="D37" s="64"/>
      <c r="E37" s="64"/>
    </row>
    <row r="38" spans="1:5" ht="12.75">
      <c r="A38" s="59" t="s">
        <v>17</v>
      </c>
      <c r="B38" s="65"/>
      <c r="C38" s="66">
        <f>LEN(D38)</f>
        <v>1</v>
      </c>
      <c r="D38" s="67" t="s">
        <v>2</v>
      </c>
      <c r="E38" s="67"/>
    </row>
    <row r="39" spans="1:5" ht="12.75">
      <c r="A39" s="56" t="s">
        <v>18</v>
      </c>
      <c r="B39" s="68" t="s">
        <v>37</v>
      </c>
      <c r="C39" s="69">
        <v>20</v>
      </c>
      <c r="D39" s="69"/>
      <c r="E39" s="69"/>
    </row>
    <row r="40" spans="1:5" ht="12.75">
      <c r="A40" s="59" t="s">
        <v>17</v>
      </c>
      <c r="B40" s="70"/>
      <c r="C40" s="71">
        <f>LEN(D40)</f>
        <v>1</v>
      </c>
      <c r="D40" s="72" t="s">
        <v>2</v>
      </c>
      <c r="E40" s="72"/>
    </row>
    <row r="41" spans="1:5" ht="12.75">
      <c r="A41" s="56" t="s">
        <v>18</v>
      </c>
      <c r="B41" s="63" t="s">
        <v>26</v>
      </c>
      <c r="C41" s="64">
        <v>100</v>
      </c>
      <c r="D41" s="64"/>
      <c r="E41" s="64"/>
    </row>
    <row r="42" spans="1:5" ht="12.75">
      <c r="A42" s="59" t="s">
        <v>17</v>
      </c>
      <c r="B42" s="65"/>
      <c r="C42" s="66">
        <f>LEN(D42)</f>
        <v>1</v>
      </c>
      <c r="D42" s="67" t="s">
        <v>2</v>
      </c>
      <c r="E42" s="67"/>
    </row>
    <row r="43" spans="1:5" ht="12.75">
      <c r="A43" s="56" t="s">
        <v>24</v>
      </c>
      <c r="B43" s="68" t="s">
        <v>38</v>
      </c>
      <c r="C43" s="69">
        <v>4</v>
      </c>
      <c r="D43" s="69"/>
      <c r="E43" s="69"/>
    </row>
    <row r="44" spans="1:5" ht="12.75">
      <c r="A44" s="59" t="s">
        <v>17</v>
      </c>
      <c r="B44" s="70"/>
      <c r="C44" s="71">
        <f>LEN(D44)</f>
        <v>1</v>
      </c>
      <c r="D44" s="72" t="s">
        <v>2</v>
      </c>
      <c r="E44" s="72"/>
    </row>
    <row r="45" spans="1:5" ht="12.75">
      <c r="A45" s="56" t="s">
        <v>14</v>
      </c>
      <c r="B45" s="57" t="s">
        <v>39</v>
      </c>
      <c r="C45" s="58">
        <v>2</v>
      </c>
      <c r="D45" s="58" t="s">
        <v>40</v>
      </c>
      <c r="E45" s="58"/>
    </row>
    <row r="46" spans="1:5" ht="12.75">
      <c r="A46" s="59" t="s">
        <v>17</v>
      </c>
      <c r="B46" s="57"/>
      <c r="C46" s="61">
        <v>1</v>
      </c>
      <c r="D46" s="74" t="s">
        <v>2</v>
      </c>
      <c r="E46" s="58"/>
    </row>
    <row r="47" spans="1:5" ht="12.75">
      <c r="A47" s="56" t="s">
        <v>18</v>
      </c>
      <c r="B47" s="68" t="s">
        <v>41</v>
      </c>
      <c r="C47" s="69">
        <v>20</v>
      </c>
      <c r="D47" s="69"/>
      <c r="E47" s="69"/>
    </row>
    <row r="48" spans="1:5" ht="12.75">
      <c r="A48" s="59" t="s">
        <v>17</v>
      </c>
      <c r="B48" s="70"/>
      <c r="C48" s="71">
        <f>LEN(D48)</f>
        <v>1</v>
      </c>
      <c r="D48" s="72" t="s">
        <v>2</v>
      </c>
      <c r="E48" s="72"/>
    </row>
    <row r="49" spans="1:5" ht="12.75">
      <c r="A49" s="56" t="s">
        <v>18</v>
      </c>
      <c r="B49" s="63" t="s">
        <v>42</v>
      </c>
      <c r="C49" s="64">
        <v>20</v>
      </c>
      <c r="D49" s="64"/>
      <c r="E49" s="64"/>
    </row>
    <row r="50" spans="1:5" ht="12.75">
      <c r="A50" s="59" t="s">
        <v>17</v>
      </c>
      <c r="B50" s="65"/>
      <c r="C50" s="66">
        <f>LEN(D50)</f>
        <v>1</v>
      </c>
      <c r="D50" s="67" t="s">
        <v>2</v>
      </c>
      <c r="E50" s="67"/>
    </row>
    <row r="51" spans="1:5" ht="12.75">
      <c r="A51" s="56" t="s">
        <v>18</v>
      </c>
      <c r="B51" s="68" t="s">
        <v>43</v>
      </c>
      <c r="C51" s="69">
        <v>20</v>
      </c>
      <c r="D51" s="69"/>
      <c r="E51" s="69"/>
    </row>
    <row r="52" spans="1:5" ht="12.75">
      <c r="A52" s="59" t="s">
        <v>17</v>
      </c>
      <c r="B52" s="70"/>
      <c r="C52" s="71">
        <f>LEN(D52)</f>
        <v>1</v>
      </c>
      <c r="D52" s="72" t="s">
        <v>2</v>
      </c>
      <c r="E52" s="72"/>
    </row>
    <row r="53" spans="1:5" ht="12.75">
      <c r="A53" s="56" t="s">
        <v>18</v>
      </c>
      <c r="B53" s="63" t="s">
        <v>44</v>
      </c>
      <c r="C53" s="64">
        <v>1</v>
      </c>
      <c r="D53" s="64"/>
      <c r="E53" s="64"/>
    </row>
    <row r="54" spans="1:5" ht="12.75">
      <c r="A54" s="59" t="s">
        <v>17</v>
      </c>
      <c r="B54" s="65"/>
      <c r="C54" s="66">
        <f>LEN(D54)</f>
        <v>1</v>
      </c>
      <c r="D54" s="67" t="s">
        <v>2</v>
      </c>
      <c r="E54" s="67"/>
    </row>
    <row r="55" spans="1:5" ht="12.75">
      <c r="A55" s="56" t="s">
        <v>18</v>
      </c>
      <c r="B55" s="68" t="s">
        <v>45</v>
      </c>
      <c r="C55" s="69">
        <v>1</v>
      </c>
      <c r="D55" s="69"/>
      <c r="E55" s="69"/>
    </row>
    <row r="56" spans="1:5" ht="12.75">
      <c r="A56" s="59" t="s">
        <v>17</v>
      </c>
      <c r="B56" s="70"/>
      <c r="C56" s="71">
        <f>LEN(D56)</f>
        <v>1</v>
      </c>
      <c r="D56" s="72" t="s">
        <v>2</v>
      </c>
      <c r="E56" s="72"/>
    </row>
    <row r="57" spans="1:5" ht="12.75">
      <c r="A57" s="56" t="s">
        <v>14</v>
      </c>
      <c r="B57" s="57" t="s">
        <v>46</v>
      </c>
      <c r="C57" s="58">
        <v>2</v>
      </c>
      <c r="D57" s="58" t="s">
        <v>14</v>
      </c>
      <c r="E57" s="58"/>
    </row>
    <row r="58" spans="1:5" ht="12.75">
      <c r="A58" s="59" t="s">
        <v>17</v>
      </c>
      <c r="B58" s="57"/>
      <c r="C58" s="61">
        <v>1</v>
      </c>
      <c r="D58" s="74" t="s">
        <v>2</v>
      </c>
      <c r="E58" s="58"/>
    </row>
    <row r="59" spans="1:5" ht="12.75">
      <c r="A59" s="56" t="s">
        <v>24</v>
      </c>
      <c r="B59" s="68" t="s">
        <v>47</v>
      </c>
      <c r="C59" s="69">
        <v>20</v>
      </c>
      <c r="D59" s="69"/>
      <c r="E59" s="69"/>
    </row>
    <row r="60" spans="1:5" ht="12.75">
      <c r="A60" s="59" t="s">
        <v>17</v>
      </c>
      <c r="B60" s="70"/>
      <c r="C60" s="71">
        <f>LEN(D60)</f>
        <v>1</v>
      </c>
      <c r="D60" s="72" t="s">
        <v>2</v>
      </c>
      <c r="E60" s="72"/>
    </row>
    <row r="61" spans="1:5" ht="12.75">
      <c r="A61" s="56" t="s">
        <v>14</v>
      </c>
      <c r="B61" s="57" t="s">
        <v>48</v>
      </c>
      <c r="C61" s="58">
        <v>2</v>
      </c>
      <c r="D61" s="58" t="s">
        <v>3</v>
      </c>
      <c r="E61" s="58"/>
    </row>
    <row r="62" spans="1:5" ht="12.75">
      <c r="A62" s="59" t="s">
        <v>17</v>
      </c>
      <c r="B62" s="73"/>
      <c r="C62" s="61">
        <f>LEN(D62)</f>
        <v>1</v>
      </c>
      <c r="D62" s="62" t="s">
        <v>2</v>
      </c>
      <c r="E62" s="62"/>
    </row>
    <row r="63" spans="1:5" ht="12.75">
      <c r="A63" s="56" t="s">
        <v>18</v>
      </c>
      <c r="B63" s="63" t="s">
        <v>9</v>
      </c>
      <c r="C63" s="64">
        <v>1</v>
      </c>
      <c r="D63" s="64"/>
      <c r="E63" s="64"/>
    </row>
    <row r="64" spans="1:5" ht="12.75">
      <c r="A64" s="59" t="s">
        <v>17</v>
      </c>
      <c r="B64" s="65"/>
      <c r="C64" s="66">
        <f>LEN(D64)</f>
        <v>1</v>
      </c>
      <c r="D64" s="67" t="s">
        <v>2</v>
      </c>
      <c r="E64" s="67"/>
    </row>
    <row r="65" spans="1:5" ht="12.75">
      <c r="A65" s="56" t="s">
        <v>18</v>
      </c>
      <c r="B65" s="68" t="s">
        <v>49</v>
      </c>
      <c r="C65" s="69">
        <v>20</v>
      </c>
      <c r="D65" s="69"/>
      <c r="E65" s="69"/>
    </row>
    <row r="66" spans="1:5" ht="12.75">
      <c r="A66" s="59" t="s">
        <v>17</v>
      </c>
      <c r="B66" s="70"/>
      <c r="C66" s="71">
        <f>LEN(D66)</f>
        <v>1</v>
      </c>
      <c r="D66" s="72" t="s">
        <v>2</v>
      </c>
      <c r="E66" s="72"/>
    </row>
    <row r="67" spans="1:5" ht="12.75">
      <c r="A67" s="56" t="s">
        <v>18</v>
      </c>
      <c r="B67" s="63" t="s">
        <v>50</v>
      </c>
      <c r="C67" s="64">
        <v>20</v>
      </c>
      <c r="D67" s="64"/>
      <c r="E67" s="64"/>
    </row>
    <row r="68" spans="1:5" ht="12.75">
      <c r="A68" s="59" t="s">
        <v>17</v>
      </c>
      <c r="B68" s="65"/>
      <c r="C68" s="66">
        <f>LEN(D68)</f>
        <v>1</v>
      </c>
      <c r="D68" s="67" t="s">
        <v>2</v>
      </c>
      <c r="E68" s="67"/>
    </row>
    <row r="69" spans="1:5" ht="12.75">
      <c r="A69" s="56" t="s">
        <v>18</v>
      </c>
      <c r="B69" s="68" t="s">
        <v>51</v>
      </c>
      <c r="C69" s="69">
        <v>20</v>
      </c>
      <c r="D69" s="69"/>
      <c r="E69" s="69"/>
    </row>
    <row r="70" spans="1:5" ht="12.75">
      <c r="A70" s="59" t="s">
        <v>17</v>
      </c>
      <c r="B70" s="70"/>
      <c r="C70" s="71">
        <f>LEN(D70)</f>
        <v>1</v>
      </c>
      <c r="D70" s="72" t="s">
        <v>2</v>
      </c>
      <c r="E70" s="72"/>
    </row>
    <row r="71" spans="1:5" ht="12.75">
      <c r="A71" s="56" t="s">
        <v>18</v>
      </c>
      <c r="B71" s="63" t="s">
        <v>52</v>
      </c>
      <c r="C71" s="64">
        <v>20</v>
      </c>
      <c r="D71" s="64"/>
      <c r="E71" s="64"/>
    </row>
    <row r="72" spans="1:5" ht="12.75">
      <c r="A72" s="59" t="s">
        <v>17</v>
      </c>
      <c r="B72" s="65"/>
      <c r="C72" s="66">
        <f>LEN(D72)</f>
        <v>1</v>
      </c>
      <c r="D72" s="67" t="s">
        <v>2</v>
      </c>
      <c r="E72" s="67"/>
    </row>
    <row r="73" spans="1:5" ht="12.75">
      <c r="A73" s="56" t="s">
        <v>18</v>
      </c>
      <c r="B73" s="68" t="s">
        <v>53</v>
      </c>
      <c r="C73" s="69">
        <v>20</v>
      </c>
      <c r="D73" s="69"/>
      <c r="E73" s="69"/>
    </row>
    <row r="74" spans="1:5" ht="12.75">
      <c r="A74" s="59" t="s">
        <v>17</v>
      </c>
      <c r="B74" s="70"/>
      <c r="C74" s="71">
        <f>LEN(D74)</f>
        <v>1</v>
      </c>
      <c r="D74" s="72" t="s">
        <v>2</v>
      </c>
      <c r="E74" s="72"/>
    </row>
    <row r="75" spans="1:5" ht="12.75">
      <c r="A75" s="56" t="s">
        <v>18</v>
      </c>
      <c r="B75" s="63" t="s">
        <v>54</v>
      </c>
      <c r="C75" s="64">
        <v>20</v>
      </c>
      <c r="D75" s="64"/>
      <c r="E75" s="64"/>
    </row>
    <row r="76" spans="1:5" ht="12.75">
      <c r="A76" s="59" t="s">
        <v>17</v>
      </c>
      <c r="B76" s="65"/>
      <c r="C76" s="66">
        <f>LEN(D76)</f>
        <v>1</v>
      </c>
      <c r="D76" s="67" t="s">
        <v>2</v>
      </c>
      <c r="E76" s="67"/>
    </row>
    <row r="77" spans="1:5" ht="12.75">
      <c r="A77" s="56" t="s">
        <v>18</v>
      </c>
      <c r="B77" s="68" t="s">
        <v>55</v>
      </c>
      <c r="C77" s="69">
        <v>20</v>
      </c>
      <c r="D77" s="69"/>
      <c r="E77" s="69"/>
    </row>
    <row r="78" spans="1:5" ht="12.75">
      <c r="A78" s="59" t="s">
        <v>17</v>
      </c>
      <c r="B78" s="70"/>
      <c r="C78" s="71">
        <f>LEN(D78)</f>
        <v>1</v>
      </c>
      <c r="D78" s="72" t="s">
        <v>2</v>
      </c>
      <c r="E78" s="72"/>
    </row>
    <row r="79" spans="1:5" ht="12.75">
      <c r="A79" s="56" t="s">
        <v>18</v>
      </c>
      <c r="B79" s="63" t="s">
        <v>56</v>
      </c>
      <c r="C79" s="64">
        <v>20</v>
      </c>
      <c r="D79" s="64"/>
      <c r="E79" s="64"/>
    </row>
    <row r="80" spans="1:5" ht="12.75">
      <c r="A80" s="59" t="s">
        <v>17</v>
      </c>
      <c r="B80" s="65"/>
      <c r="C80" s="66">
        <f>LEN(D80)</f>
        <v>1</v>
      </c>
      <c r="D80" s="67" t="s">
        <v>2</v>
      </c>
      <c r="E80" s="67"/>
    </row>
    <row r="81" spans="1:5" ht="12.75">
      <c r="A81" s="56" t="s">
        <v>18</v>
      </c>
      <c r="B81" s="68" t="s">
        <v>57</v>
      </c>
      <c r="C81" s="69">
        <v>20</v>
      </c>
      <c r="D81" s="69"/>
      <c r="E81" s="69"/>
    </row>
    <row r="82" spans="1:5" ht="12.75">
      <c r="A82" s="59" t="s">
        <v>17</v>
      </c>
      <c r="B82" s="70"/>
      <c r="C82" s="71">
        <f>LEN(D82)</f>
        <v>1</v>
      </c>
      <c r="D82" s="72" t="s">
        <v>2</v>
      </c>
      <c r="E82" s="72"/>
    </row>
    <row r="83" spans="1:5" ht="12.75">
      <c r="A83" s="56" t="s">
        <v>18</v>
      </c>
      <c r="B83" s="63" t="s">
        <v>58</v>
      </c>
      <c r="C83" s="64">
        <v>20</v>
      </c>
      <c r="D83" s="64"/>
      <c r="E83" s="64"/>
    </row>
    <row r="84" spans="1:5" ht="12.75">
      <c r="A84" s="59" t="s">
        <v>17</v>
      </c>
      <c r="B84" s="65"/>
      <c r="C84" s="66">
        <f>LEN(D84)</f>
        <v>1</v>
      </c>
      <c r="D84" s="67" t="s">
        <v>2</v>
      </c>
      <c r="E84" s="67"/>
    </row>
    <row r="85" spans="1:5" ht="12.75">
      <c r="A85" s="56" t="s">
        <v>18</v>
      </c>
      <c r="B85" s="68" t="s">
        <v>59</v>
      </c>
      <c r="C85" s="69">
        <v>20</v>
      </c>
      <c r="D85" s="69"/>
      <c r="E85" s="69"/>
    </row>
    <row r="86" spans="1:5" ht="12.75">
      <c r="A86" s="59" t="s">
        <v>17</v>
      </c>
      <c r="B86" s="70"/>
      <c r="C86" s="71">
        <f>LEN(D86)</f>
        <v>1</v>
      </c>
      <c r="D86" s="72" t="s">
        <v>2</v>
      </c>
      <c r="E86" s="72"/>
    </row>
    <row r="87" spans="1:5" ht="12.75">
      <c r="A87" s="56" t="s">
        <v>18</v>
      </c>
      <c r="B87" s="63" t="s">
        <v>60</v>
      </c>
      <c r="C87" s="64">
        <v>20</v>
      </c>
      <c r="D87" s="64"/>
      <c r="E87" s="64"/>
    </row>
    <row r="88" spans="1:5" ht="12.75">
      <c r="A88" s="59" t="s">
        <v>17</v>
      </c>
      <c r="B88" s="65"/>
      <c r="C88" s="66">
        <f>LEN(D88)</f>
        <v>1</v>
      </c>
      <c r="D88" s="67" t="s">
        <v>2</v>
      </c>
      <c r="E88" s="67"/>
    </row>
    <row r="89" spans="1:5" ht="12.75">
      <c r="A89" s="56" t="s">
        <v>18</v>
      </c>
      <c r="B89" s="68" t="s">
        <v>61</v>
      </c>
      <c r="C89" s="69">
        <v>20</v>
      </c>
      <c r="D89" s="69"/>
      <c r="E89" s="69"/>
    </row>
    <row r="90" spans="1:5" ht="12.75">
      <c r="A90" s="59" t="s">
        <v>17</v>
      </c>
      <c r="B90" s="70"/>
      <c r="C90" s="71">
        <f>LEN(D90)</f>
        <v>1</v>
      </c>
      <c r="D90" s="72" t="s">
        <v>2</v>
      </c>
      <c r="E90" s="72"/>
    </row>
    <row r="91" spans="1:5" ht="12.75">
      <c r="A91" s="56" t="s">
        <v>18</v>
      </c>
      <c r="B91" s="63" t="s">
        <v>62</v>
      </c>
      <c r="C91" s="64">
        <v>20</v>
      </c>
      <c r="D91" s="64"/>
      <c r="E91" s="64"/>
    </row>
    <row r="92" spans="1:5" ht="12.75">
      <c r="A92" s="59" t="s">
        <v>17</v>
      </c>
      <c r="B92" s="65"/>
      <c r="C92" s="66">
        <f>LEN(D92)</f>
        <v>1</v>
      </c>
      <c r="D92" s="67" t="s">
        <v>2</v>
      </c>
      <c r="E92" s="67"/>
    </row>
    <row r="93" spans="1:5" ht="12.75">
      <c r="A93" s="56" t="s">
        <v>18</v>
      </c>
      <c r="B93" s="68" t="s">
        <v>63</v>
      </c>
      <c r="C93" s="69">
        <v>20</v>
      </c>
      <c r="D93" s="69"/>
      <c r="E93" s="69"/>
    </row>
    <row r="94" spans="1:5" ht="12.75">
      <c r="A94" s="59" t="s">
        <v>17</v>
      </c>
      <c r="B94" s="70"/>
      <c r="C94" s="71">
        <f>LEN(D94)</f>
        <v>1</v>
      </c>
      <c r="D94" s="72" t="s">
        <v>2</v>
      </c>
      <c r="E94" s="72"/>
    </row>
    <row r="95" spans="1:5" ht="12.75">
      <c r="A95" s="56" t="s">
        <v>18</v>
      </c>
      <c r="B95" s="63" t="s">
        <v>64</v>
      </c>
      <c r="C95" s="64">
        <v>20</v>
      </c>
      <c r="D95" s="64"/>
      <c r="E95" s="64"/>
    </row>
    <row r="96" spans="1:5" ht="12.75">
      <c r="A96" s="59" t="s">
        <v>17</v>
      </c>
      <c r="B96" s="65"/>
      <c r="C96" s="66">
        <f>LEN(D96)</f>
        <v>1</v>
      </c>
      <c r="D96" s="67" t="s">
        <v>2</v>
      </c>
      <c r="E96" s="67"/>
    </row>
    <row r="97" spans="1:5" ht="12.75">
      <c r="A97" s="56" t="s">
        <v>18</v>
      </c>
      <c r="B97" s="68" t="s">
        <v>65</v>
      </c>
      <c r="C97" s="69">
        <v>1</v>
      </c>
      <c r="D97" s="69" t="s">
        <v>29</v>
      </c>
      <c r="E97" s="69"/>
    </row>
    <row r="98" spans="1:5" ht="12.75">
      <c r="A98" s="59" t="s">
        <v>17</v>
      </c>
      <c r="B98" s="70"/>
      <c r="C98" s="71">
        <f>LEN(D98)</f>
        <v>1</v>
      </c>
      <c r="D98" s="72" t="s">
        <v>2</v>
      </c>
      <c r="E98" s="72"/>
    </row>
    <row r="99" spans="1:5" ht="12.75">
      <c r="A99" s="56" t="s">
        <v>18</v>
      </c>
      <c r="B99" s="63" t="s">
        <v>66</v>
      </c>
      <c r="C99" s="64">
        <v>1</v>
      </c>
      <c r="D99" s="64" t="s">
        <v>29</v>
      </c>
      <c r="E99" s="64"/>
    </row>
    <row r="100" spans="1:5" ht="12.75">
      <c r="A100" s="59" t="s">
        <v>17</v>
      </c>
      <c r="B100" s="65"/>
      <c r="C100" s="66">
        <f>LEN(D100)</f>
        <v>1</v>
      </c>
      <c r="D100" s="67" t="s">
        <v>2</v>
      </c>
      <c r="E100" s="67"/>
    </row>
    <row r="101" spans="1:5" ht="12.75">
      <c r="A101" s="56" t="s">
        <v>14</v>
      </c>
      <c r="B101" s="57" t="s">
        <v>67</v>
      </c>
      <c r="C101" s="58">
        <v>2</v>
      </c>
      <c r="D101" s="58" t="s">
        <v>24</v>
      </c>
      <c r="E101" s="58"/>
    </row>
    <row r="102" spans="1:5" ht="12.75">
      <c r="A102" s="59" t="s">
        <v>17</v>
      </c>
      <c r="B102" s="73"/>
      <c r="C102" s="61">
        <f>LEN(D102)</f>
        <v>1</v>
      </c>
      <c r="D102" s="62" t="s">
        <v>2</v>
      </c>
      <c r="E102" s="62"/>
    </row>
    <row r="103" spans="1:5" ht="12.75">
      <c r="A103" s="56" t="s">
        <v>18</v>
      </c>
      <c r="B103" s="63" t="s">
        <v>68</v>
      </c>
      <c r="C103" s="64">
        <v>4</v>
      </c>
      <c r="D103" s="64"/>
      <c r="E103" s="64"/>
    </row>
    <row r="104" spans="1:5" ht="12.75">
      <c r="A104" s="59" t="s">
        <v>17</v>
      </c>
      <c r="B104" s="65"/>
      <c r="C104" s="66">
        <f>LEN(D104)</f>
        <v>1</v>
      </c>
      <c r="D104" s="67" t="s">
        <v>2</v>
      </c>
      <c r="E104" s="67"/>
    </row>
    <row r="105" spans="1:5" ht="12.75">
      <c r="A105" s="56" t="s">
        <v>18</v>
      </c>
      <c r="B105" s="68" t="s">
        <v>69</v>
      </c>
      <c r="C105" s="69">
        <v>2</v>
      </c>
      <c r="D105" s="69"/>
      <c r="E105" s="69"/>
    </row>
    <row r="106" spans="1:5" ht="12.75">
      <c r="A106" s="59" t="s">
        <v>17</v>
      </c>
      <c r="B106" s="70"/>
      <c r="C106" s="71">
        <f>LEN(D106)</f>
        <v>1</v>
      </c>
      <c r="D106" s="75" t="s">
        <v>2</v>
      </c>
      <c r="E106" s="72"/>
    </row>
    <row r="107" spans="1:5" ht="12.75">
      <c r="A107" s="56" t="s">
        <v>14</v>
      </c>
      <c r="B107" s="57" t="s">
        <v>70</v>
      </c>
      <c r="C107" s="58">
        <v>2</v>
      </c>
      <c r="D107" s="58" t="s">
        <v>71</v>
      </c>
      <c r="E107" s="58"/>
    </row>
    <row r="108" spans="1:5" ht="12.75">
      <c r="A108" s="59" t="s">
        <v>17</v>
      </c>
      <c r="B108" s="73"/>
      <c r="C108" s="61">
        <v>1</v>
      </c>
      <c r="D108" s="74" t="s">
        <v>2</v>
      </c>
      <c r="E108" s="58"/>
    </row>
    <row r="109" spans="1:5" ht="12.75">
      <c r="A109" s="56" t="s">
        <v>18</v>
      </c>
      <c r="B109" s="63" t="s">
        <v>72</v>
      </c>
      <c r="C109" s="64">
        <v>20</v>
      </c>
      <c r="D109" s="64"/>
      <c r="E109" s="64"/>
    </row>
    <row r="110" spans="1:5" ht="12.75">
      <c r="A110" s="59" t="s">
        <v>17</v>
      </c>
      <c r="B110" s="65"/>
      <c r="C110" s="66">
        <f>LEN(D110)</f>
        <v>1</v>
      </c>
      <c r="D110" s="67" t="s">
        <v>2</v>
      </c>
      <c r="E110" s="67"/>
    </row>
    <row r="111" spans="1:5" ht="12.75">
      <c r="A111" s="56" t="s">
        <v>18</v>
      </c>
      <c r="B111" s="68" t="s">
        <v>73</v>
      </c>
      <c r="C111" s="69">
        <v>1</v>
      </c>
      <c r="D111" s="69" t="s">
        <v>29</v>
      </c>
      <c r="E111" s="69"/>
    </row>
    <row r="112" spans="1:5" ht="12.75">
      <c r="A112" s="59" t="s">
        <v>17</v>
      </c>
      <c r="B112" s="70"/>
      <c r="C112" s="71">
        <f>LEN(D112)</f>
        <v>1</v>
      </c>
      <c r="D112" s="72" t="s">
        <v>2</v>
      </c>
      <c r="E112" s="72"/>
    </row>
    <row r="113" spans="1:5" ht="12.75">
      <c r="A113" s="56" t="s">
        <v>14</v>
      </c>
      <c r="B113" s="57" t="s">
        <v>70</v>
      </c>
      <c r="C113" s="58">
        <v>2</v>
      </c>
      <c r="D113" s="58" t="s">
        <v>74</v>
      </c>
      <c r="E113" s="58"/>
    </row>
    <row r="114" spans="1:5" ht="12.75">
      <c r="A114" s="59" t="s">
        <v>17</v>
      </c>
      <c r="B114" s="73"/>
      <c r="C114" s="61">
        <v>1</v>
      </c>
      <c r="D114" s="74" t="s">
        <v>2</v>
      </c>
      <c r="E114" s="58"/>
    </row>
    <row r="115" spans="1:5" ht="12.75">
      <c r="A115" s="56" t="s">
        <v>18</v>
      </c>
      <c r="B115" s="63" t="s">
        <v>72</v>
      </c>
      <c r="C115" s="64">
        <v>20</v>
      </c>
      <c r="D115" s="64"/>
      <c r="E115" s="64"/>
    </row>
    <row r="116" spans="1:5" ht="12.75">
      <c r="A116" s="59" t="s">
        <v>17</v>
      </c>
      <c r="B116" s="65"/>
      <c r="C116" s="66">
        <f>LEN(D116)</f>
        <v>1</v>
      </c>
      <c r="D116" s="67" t="s">
        <v>2</v>
      </c>
      <c r="E116" s="67"/>
    </row>
    <row r="117" spans="1:5" ht="12.75">
      <c r="A117" s="56" t="s">
        <v>18</v>
      </c>
      <c r="B117" s="68" t="s">
        <v>75</v>
      </c>
      <c r="C117" s="69">
        <v>20</v>
      </c>
      <c r="D117" s="69"/>
      <c r="E117" s="69"/>
    </row>
    <row r="118" spans="1:5" ht="12.75">
      <c r="A118" s="59" t="s">
        <v>17</v>
      </c>
      <c r="B118" s="70"/>
      <c r="C118" s="71">
        <f>LEN(D118)</f>
        <v>1</v>
      </c>
      <c r="D118" s="72" t="s">
        <v>2</v>
      </c>
      <c r="E118" s="72"/>
    </row>
    <row r="119" spans="1:5" ht="12.75">
      <c r="A119" s="56" t="s">
        <v>18</v>
      </c>
      <c r="B119" s="63" t="s">
        <v>73</v>
      </c>
      <c r="C119" s="64">
        <v>1</v>
      </c>
      <c r="D119" s="64" t="s">
        <v>29</v>
      </c>
      <c r="E119" s="64"/>
    </row>
    <row r="120" spans="1:5" ht="12.75">
      <c r="A120" s="59" t="s">
        <v>17</v>
      </c>
      <c r="B120" s="65"/>
      <c r="C120" s="66">
        <f>LEN(D120)</f>
        <v>1</v>
      </c>
      <c r="D120" s="67" t="s">
        <v>2</v>
      </c>
      <c r="E120" s="67"/>
    </row>
    <row r="121" spans="1:9" ht="12.75">
      <c r="A121" s="56" t="s">
        <v>24</v>
      </c>
      <c r="B121" s="68" t="s">
        <v>47</v>
      </c>
      <c r="C121" s="69">
        <v>20</v>
      </c>
      <c r="D121" s="69"/>
      <c r="E121" s="69"/>
      <c r="F121" s="63"/>
      <c r="G121" s="63"/>
      <c r="H121" s="64"/>
      <c r="I121" s="64"/>
    </row>
    <row r="122" spans="1:9" ht="12.75">
      <c r="A122" s="59" t="s">
        <v>17</v>
      </c>
      <c r="B122" s="70"/>
      <c r="C122" s="71">
        <f>LEN(D122)</f>
        <v>1</v>
      </c>
      <c r="D122" s="72" t="s">
        <v>2</v>
      </c>
      <c r="E122" s="72"/>
      <c r="F122" s="65"/>
      <c r="G122" s="65"/>
      <c r="H122" s="67"/>
      <c r="I122" s="66"/>
    </row>
    <row r="123" spans="1:5" ht="12.75">
      <c r="A123" s="56" t="s">
        <v>14</v>
      </c>
      <c r="B123" s="57" t="s">
        <v>76</v>
      </c>
      <c r="C123" s="58">
        <v>2</v>
      </c>
      <c r="D123" s="58" t="s">
        <v>77</v>
      </c>
      <c r="E123" s="58"/>
    </row>
    <row r="124" spans="1:5" ht="12.75">
      <c r="A124" s="59" t="s">
        <v>17</v>
      </c>
      <c r="B124" s="73"/>
      <c r="C124" s="61">
        <f>LEN(D124)</f>
        <v>1</v>
      </c>
      <c r="D124" s="62" t="s">
        <v>2</v>
      </c>
      <c r="E124" s="62"/>
    </row>
    <row r="125" spans="1:5" ht="12.75">
      <c r="A125" s="56" t="s">
        <v>24</v>
      </c>
      <c r="B125" s="63" t="s">
        <v>78</v>
      </c>
      <c r="C125" s="64">
        <v>6</v>
      </c>
      <c r="D125" s="64"/>
      <c r="E125" s="64"/>
    </row>
    <row r="126" spans="1:5" ht="12.75">
      <c r="A126" s="59" t="s">
        <v>17</v>
      </c>
      <c r="B126" s="65"/>
      <c r="C126" s="66">
        <f>LEN(D126)</f>
        <v>1</v>
      </c>
      <c r="D126" s="67" t="s">
        <v>2</v>
      </c>
      <c r="E126" s="67"/>
    </row>
    <row r="127" spans="1:5" ht="13.5" customHeight="1">
      <c r="A127" s="56" t="s">
        <v>18</v>
      </c>
      <c r="B127" s="68" t="s">
        <v>79</v>
      </c>
      <c r="C127" s="69">
        <v>20</v>
      </c>
      <c r="D127" s="69"/>
      <c r="E127" s="69"/>
    </row>
    <row r="128" spans="1:5" ht="13.5" customHeight="1">
      <c r="A128" s="59" t="s">
        <v>17</v>
      </c>
      <c r="B128" s="70"/>
      <c r="C128" s="71">
        <f>LEN(D128)</f>
        <v>1</v>
      </c>
      <c r="D128" s="72" t="s">
        <v>2</v>
      </c>
      <c r="E128" s="72"/>
    </row>
    <row r="129" spans="1:5" ht="12.75">
      <c r="A129" s="56" t="s">
        <v>18</v>
      </c>
      <c r="B129" s="63" t="s">
        <v>80</v>
      </c>
      <c r="C129" s="64">
        <v>9</v>
      </c>
      <c r="D129" s="64"/>
      <c r="E129" s="64"/>
    </row>
    <row r="130" spans="1:5" ht="12.75">
      <c r="A130" s="59" t="s">
        <v>17</v>
      </c>
      <c r="B130" s="65"/>
      <c r="C130" s="66">
        <f>LEN(D130)</f>
        <v>1</v>
      </c>
      <c r="D130" s="67" t="s">
        <v>2</v>
      </c>
      <c r="E130" s="67"/>
    </row>
    <row r="131" spans="1:5" ht="12.75">
      <c r="A131" s="56" t="s">
        <v>18</v>
      </c>
      <c r="B131" s="68" t="s">
        <v>81</v>
      </c>
      <c r="C131" s="69">
        <v>20</v>
      </c>
      <c r="D131" s="69"/>
      <c r="E131" s="69"/>
    </row>
    <row r="132" spans="1:5" ht="12.75">
      <c r="A132" s="59" t="s">
        <v>17</v>
      </c>
      <c r="B132" s="70"/>
      <c r="C132" s="71">
        <f>LEN(D132)</f>
        <v>1</v>
      </c>
      <c r="D132" s="72" t="s">
        <v>2</v>
      </c>
      <c r="E132" s="72"/>
    </row>
    <row r="133" spans="1:5" ht="12.75">
      <c r="A133" s="56" t="s">
        <v>18</v>
      </c>
      <c r="B133" s="63" t="s">
        <v>82</v>
      </c>
      <c r="C133" s="64">
        <v>20</v>
      </c>
      <c r="D133" s="64"/>
      <c r="E133" s="64"/>
    </row>
    <row r="134" spans="1:5" ht="12.75">
      <c r="A134" s="59" t="s">
        <v>17</v>
      </c>
      <c r="B134" s="65"/>
      <c r="C134" s="66">
        <f>LEN(D134)</f>
        <v>1</v>
      </c>
      <c r="D134" s="67" t="s">
        <v>2</v>
      </c>
      <c r="E134" s="67"/>
    </row>
    <row r="135" spans="1:5" ht="12.75">
      <c r="A135" s="56" t="s">
        <v>18</v>
      </c>
      <c r="B135" s="68" t="s">
        <v>83</v>
      </c>
      <c r="C135" s="69">
        <v>1</v>
      </c>
      <c r="D135" s="69" t="s">
        <v>29</v>
      </c>
      <c r="E135" s="69"/>
    </row>
    <row r="136" spans="1:5" ht="12.75">
      <c r="A136" s="59" t="s">
        <v>17</v>
      </c>
      <c r="B136" s="70"/>
      <c r="C136" s="71">
        <f>LEN(D136)</f>
        <v>1</v>
      </c>
      <c r="D136" s="72" t="s">
        <v>2</v>
      </c>
      <c r="E136" s="72"/>
    </row>
    <row r="137" spans="1:4" ht="12.75">
      <c r="A137" s="56" t="s">
        <v>18</v>
      </c>
      <c r="B137" s="53" t="s">
        <v>84</v>
      </c>
      <c r="C137" s="147">
        <v>1</v>
      </c>
      <c r="D137" s="147" t="s">
        <v>29</v>
      </c>
    </row>
    <row r="138" spans="1:5" ht="12.75">
      <c r="A138" s="59" t="s">
        <v>17</v>
      </c>
      <c r="B138" s="65"/>
      <c r="C138" s="66">
        <f>LEN(D138)</f>
        <v>1</v>
      </c>
      <c r="D138" s="67" t="s">
        <v>2</v>
      </c>
      <c r="E138" s="67"/>
    </row>
    <row r="139" spans="1:5" ht="12.75">
      <c r="A139" s="56" t="s">
        <v>18</v>
      </c>
      <c r="B139" s="68" t="s">
        <v>85</v>
      </c>
      <c r="C139" s="71">
        <v>15</v>
      </c>
      <c r="D139" s="69"/>
      <c r="E139" s="71"/>
    </row>
    <row r="140" spans="1:5" ht="12.75">
      <c r="A140" s="59" t="s">
        <v>17</v>
      </c>
      <c r="B140" s="70"/>
      <c r="C140" s="71">
        <f>LEN(D140)</f>
        <v>1</v>
      </c>
      <c r="D140" s="72" t="s">
        <v>2</v>
      </c>
      <c r="E140" s="72"/>
    </row>
    <row r="141" spans="1:4" ht="12.75">
      <c r="A141" s="56" t="s">
        <v>18</v>
      </c>
      <c r="B141" s="53" t="s">
        <v>22</v>
      </c>
      <c r="C141" s="147">
        <v>8</v>
      </c>
      <c r="D141" s="64"/>
    </row>
    <row r="142" spans="1:5" ht="12.75">
      <c r="A142" s="59" t="s">
        <v>17</v>
      </c>
      <c r="B142" s="65"/>
      <c r="C142" s="66">
        <f>LEN(D142)</f>
        <v>1</v>
      </c>
      <c r="D142" s="67" t="s">
        <v>2</v>
      </c>
      <c r="E142" s="67"/>
    </row>
    <row r="143" spans="1:5" ht="12.75">
      <c r="A143" s="56" t="s">
        <v>18</v>
      </c>
      <c r="B143" s="68" t="s">
        <v>34</v>
      </c>
      <c r="C143" s="71">
        <v>30</v>
      </c>
      <c r="D143" s="69"/>
      <c r="E143" s="71"/>
    </row>
    <row r="144" spans="1:5" ht="12.75">
      <c r="A144" s="59" t="s">
        <v>17</v>
      </c>
      <c r="B144" s="70"/>
      <c r="C144" s="71">
        <f>LEN(D144)</f>
        <v>1</v>
      </c>
      <c r="D144" s="72" t="s">
        <v>2</v>
      </c>
      <c r="E144" s="72"/>
    </row>
    <row r="145" spans="1:4" ht="12.75">
      <c r="A145" s="56" t="s">
        <v>18</v>
      </c>
      <c r="B145" s="53" t="s">
        <v>86</v>
      </c>
      <c r="C145" s="147">
        <v>20</v>
      </c>
      <c r="D145" s="64"/>
    </row>
    <row r="146" spans="1:5" ht="12.75">
      <c r="A146" s="59" t="s">
        <v>17</v>
      </c>
      <c r="B146" s="65"/>
      <c r="C146" s="66">
        <f>LEN(D146)</f>
        <v>1</v>
      </c>
      <c r="D146" s="67" t="s">
        <v>2</v>
      </c>
      <c r="E146" s="67"/>
    </row>
    <row r="147" spans="1:5" ht="12.75">
      <c r="A147" s="56" t="s">
        <v>18</v>
      </c>
      <c r="B147" s="68" t="s">
        <v>87</v>
      </c>
      <c r="C147" s="71">
        <v>20</v>
      </c>
      <c r="D147" s="69"/>
      <c r="E147" s="71"/>
    </row>
    <row r="148" spans="1:5" ht="12.75">
      <c r="A148" s="59" t="s">
        <v>17</v>
      </c>
      <c r="B148" s="70"/>
      <c r="C148" s="71">
        <f>LEN(D148)</f>
        <v>1</v>
      </c>
      <c r="D148" s="72" t="s">
        <v>2</v>
      </c>
      <c r="E148" s="72"/>
    </row>
    <row r="149" spans="1:4" ht="12.75">
      <c r="A149" s="56" t="s">
        <v>18</v>
      </c>
      <c r="B149" s="53" t="s">
        <v>64</v>
      </c>
      <c r="C149" s="147">
        <v>20</v>
      </c>
      <c r="D149" s="64"/>
    </row>
    <row r="150" spans="1:5" ht="12.75">
      <c r="A150" s="59" t="s">
        <v>17</v>
      </c>
      <c r="B150" s="65"/>
      <c r="C150" s="66">
        <f>LEN(D150)</f>
        <v>1</v>
      </c>
      <c r="D150" s="67" t="s">
        <v>2</v>
      </c>
      <c r="E150" s="67"/>
    </row>
    <row r="151" spans="1:5" ht="12.75">
      <c r="A151" s="56" t="s">
        <v>18</v>
      </c>
      <c r="B151" s="68" t="s">
        <v>62</v>
      </c>
      <c r="C151" s="71">
        <v>20</v>
      </c>
      <c r="D151" s="69"/>
      <c r="E151" s="71"/>
    </row>
    <row r="152" spans="1:5" ht="12.75">
      <c r="A152" s="59" t="s">
        <v>17</v>
      </c>
      <c r="B152" s="70"/>
      <c r="C152" s="71">
        <f>LEN(D152)</f>
        <v>1</v>
      </c>
      <c r="D152" s="72" t="s">
        <v>2</v>
      </c>
      <c r="E152" s="72"/>
    </row>
    <row r="153" spans="1:3" ht="12.75">
      <c r="A153" s="56" t="s">
        <v>18</v>
      </c>
      <c r="B153" s="53" t="s">
        <v>88</v>
      </c>
      <c r="C153" s="147">
        <v>20</v>
      </c>
    </row>
    <row r="154" spans="1:5" ht="12.75">
      <c r="A154" s="59" t="s">
        <v>17</v>
      </c>
      <c r="B154" s="65"/>
      <c r="C154" s="66">
        <f>LEN(D154)</f>
        <v>1</v>
      </c>
      <c r="D154" s="67" t="s">
        <v>2</v>
      </c>
      <c r="E154" s="67"/>
    </row>
    <row r="155" spans="1:5" ht="12.75">
      <c r="A155" s="56" t="s">
        <v>18</v>
      </c>
      <c r="B155" s="68" t="s">
        <v>68</v>
      </c>
      <c r="C155" s="71">
        <v>4</v>
      </c>
      <c r="D155" s="71"/>
      <c r="E155" s="71"/>
    </row>
    <row r="156" spans="1:5" ht="12.75">
      <c r="A156" s="59" t="s">
        <v>17</v>
      </c>
      <c r="B156" s="70"/>
      <c r="C156" s="71">
        <f>LEN(D156)</f>
        <v>1</v>
      </c>
      <c r="D156" s="72" t="s">
        <v>2</v>
      </c>
      <c r="E156" s="72"/>
    </row>
    <row r="157" spans="1:3" ht="12.75">
      <c r="A157" s="56" t="s">
        <v>18</v>
      </c>
      <c r="B157" s="53" t="s">
        <v>69</v>
      </c>
      <c r="C157" s="147">
        <v>4</v>
      </c>
    </row>
    <row r="158" spans="1:5" ht="12.75">
      <c r="A158" s="59" t="s">
        <v>17</v>
      </c>
      <c r="B158" s="65"/>
      <c r="C158" s="66">
        <f>LEN(D158)</f>
        <v>1</v>
      </c>
      <c r="D158" s="67" t="s">
        <v>2</v>
      </c>
      <c r="E158" s="67"/>
    </row>
    <row r="159" spans="1:5" ht="12.75">
      <c r="A159" s="56" t="s">
        <v>24</v>
      </c>
      <c r="B159" s="68" t="s">
        <v>33</v>
      </c>
      <c r="C159" s="69">
        <v>30</v>
      </c>
      <c r="D159" s="69"/>
      <c r="E159" s="69"/>
    </row>
    <row r="160" spans="1:5" ht="12.75">
      <c r="A160" s="59" t="s">
        <v>17</v>
      </c>
      <c r="B160" s="70"/>
      <c r="C160" s="71">
        <v>1</v>
      </c>
      <c r="D160" s="72" t="s">
        <v>2</v>
      </c>
      <c r="E160" s="69"/>
    </row>
    <row r="161" spans="1:3" ht="12.75">
      <c r="A161" s="56" t="s">
        <v>18</v>
      </c>
      <c r="B161" s="53" t="s">
        <v>89</v>
      </c>
      <c r="C161" s="147">
        <v>20</v>
      </c>
    </row>
    <row r="162" spans="1:5" ht="12.75">
      <c r="A162" s="59" t="s">
        <v>17</v>
      </c>
      <c r="B162" s="65"/>
      <c r="C162" s="66">
        <f>LEN(D162)</f>
        <v>1</v>
      </c>
      <c r="D162" s="67" t="s">
        <v>2</v>
      </c>
      <c r="E162" s="67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I283"/>
  <sheetViews>
    <sheetView showGridLines="0" showRowColHeaders="0" zoomScalePageLayoutView="0" workbookViewId="0" topLeftCell="A1">
      <selection activeCell="A10" sqref="A10:F10"/>
    </sheetView>
  </sheetViews>
  <sheetFormatPr defaultColWidth="0" defaultRowHeight="12.75"/>
  <cols>
    <col min="1" max="1" width="7.8515625" style="0" customWidth="1"/>
    <col min="2" max="2" width="10.8515625" style="0" customWidth="1"/>
    <col min="3" max="3" width="9.57421875" style="0" customWidth="1"/>
    <col min="4" max="4" width="23.28125" style="0" customWidth="1"/>
    <col min="5" max="5" width="10.8515625" style="0" customWidth="1"/>
    <col min="6" max="6" width="45.140625" style="0" bestFit="1" customWidth="1"/>
    <col min="7" max="8" width="11.421875" style="0" customWidth="1"/>
    <col min="9" max="16384" width="0" style="0" hidden="1" customWidth="1"/>
  </cols>
  <sheetData>
    <row r="1" spans="1:9" ht="18">
      <c r="A1" s="227" t="s">
        <v>2653</v>
      </c>
      <c r="B1" s="227"/>
      <c r="C1" s="227"/>
      <c r="D1" s="227"/>
      <c r="E1" s="227"/>
      <c r="F1" s="227"/>
      <c r="G1" s="78"/>
      <c r="H1" s="78"/>
      <c r="I1" s="78"/>
    </row>
    <row r="2" spans="1:9" ht="18">
      <c r="A2" s="227"/>
      <c r="B2" s="227"/>
      <c r="C2" s="227"/>
      <c r="D2" s="227"/>
      <c r="E2" s="227"/>
      <c r="F2" s="227"/>
      <c r="G2" s="78"/>
      <c r="H2" s="78"/>
      <c r="I2" s="78"/>
    </row>
    <row r="4" s="79" customFormat="1" ht="15">
      <c r="A4" s="3" t="s">
        <v>2654</v>
      </c>
    </row>
    <row r="5" s="79" customFormat="1" ht="11.25"/>
    <row r="6" s="79" customFormat="1" ht="11.25"/>
    <row r="7" spans="1:6" s="79" customFormat="1" ht="11.25">
      <c r="A7" s="80" t="s">
        <v>2627</v>
      </c>
      <c r="B7" s="80"/>
      <c r="C7" s="80" t="s">
        <v>90</v>
      </c>
      <c r="D7" s="80" t="s">
        <v>2629</v>
      </c>
      <c r="E7" s="80" t="s">
        <v>36</v>
      </c>
      <c r="F7" s="80" t="s">
        <v>26</v>
      </c>
    </row>
    <row r="8" spans="1:6" s="79" customFormat="1" ht="11.25">
      <c r="A8" s="80" t="s">
        <v>2626</v>
      </c>
      <c r="B8" s="80" t="s">
        <v>19</v>
      </c>
      <c r="C8" s="80" t="s">
        <v>2625</v>
      </c>
      <c r="D8" s="80"/>
      <c r="E8" s="80"/>
      <c r="F8" s="80"/>
    </row>
    <row r="9" spans="1:6" s="79" customFormat="1" ht="12.75">
      <c r="A9" s="149">
        <v>21</v>
      </c>
      <c r="B9" s="151">
        <v>42005</v>
      </c>
      <c r="C9" s="149">
        <v>11</v>
      </c>
      <c r="D9" s="149" t="s">
        <v>2655</v>
      </c>
      <c r="E9" s="149">
        <v>0</v>
      </c>
      <c r="F9" s="149" t="s">
        <v>2649</v>
      </c>
    </row>
    <row r="10" spans="1:6" s="79" customFormat="1" ht="12.75">
      <c r="A10" s="149">
        <v>50</v>
      </c>
      <c r="B10" s="151">
        <v>42005</v>
      </c>
      <c r="C10" s="149">
        <v>100</v>
      </c>
      <c r="D10" s="149" t="s">
        <v>2655</v>
      </c>
      <c r="E10" s="149">
        <v>0</v>
      </c>
      <c r="F10" s="149" t="s">
        <v>2649</v>
      </c>
    </row>
    <row r="11" spans="1:6" s="79" customFormat="1" ht="12.75">
      <c r="A11" s="149"/>
      <c r="B11" s="151"/>
      <c r="C11" s="149"/>
      <c r="D11" s="149"/>
      <c r="E11" s="149"/>
      <c r="F11" s="149"/>
    </row>
    <row r="12" spans="1:6" s="79" customFormat="1" ht="12.75">
      <c r="A12" s="149"/>
      <c r="B12" s="151"/>
      <c r="C12" s="149"/>
      <c r="D12" s="149"/>
      <c r="E12" s="149"/>
      <c r="F12" s="149"/>
    </row>
    <row r="13" spans="1:6" s="79" customFormat="1" ht="12.75">
      <c r="A13" s="149"/>
      <c r="B13" s="151"/>
      <c r="C13" s="149"/>
      <c r="D13" s="149"/>
      <c r="E13" s="149"/>
      <c r="F13" s="149"/>
    </row>
    <row r="14" spans="1:6" s="79" customFormat="1" ht="12.75">
      <c r="A14" s="149"/>
      <c r="B14" s="151"/>
      <c r="C14" s="149"/>
      <c r="D14" s="149"/>
      <c r="E14" s="149"/>
      <c r="F14" s="149"/>
    </row>
    <row r="15" spans="1:6" s="79" customFormat="1" ht="12.75">
      <c r="A15" s="149"/>
      <c r="B15" s="151"/>
      <c r="C15" s="149"/>
      <c r="D15" s="149"/>
      <c r="E15" s="149"/>
      <c r="F15" s="149"/>
    </row>
    <row r="16" spans="1:6" s="79" customFormat="1" ht="12.75">
      <c r="A16" s="149"/>
      <c r="B16" s="151"/>
      <c r="C16" s="149"/>
      <c r="D16" s="149"/>
      <c r="E16" s="149"/>
      <c r="F16" s="149"/>
    </row>
    <row r="17" spans="1:6" s="79" customFormat="1" ht="12.75">
      <c r="A17" s="149"/>
      <c r="B17" s="151"/>
      <c r="C17" s="149"/>
      <c r="D17" s="149"/>
      <c r="E17" s="149"/>
      <c r="F17" s="149"/>
    </row>
    <row r="18" spans="1:6" s="79" customFormat="1" ht="12.75">
      <c r="A18" s="96"/>
      <c r="B18" s="97"/>
      <c r="C18" s="96"/>
      <c r="D18" s="96"/>
      <c r="E18" s="96"/>
      <c r="F18" s="96"/>
    </row>
    <row r="19" spans="1:6" s="79" customFormat="1" ht="12.75">
      <c r="A19" s="149"/>
      <c r="B19" s="151"/>
      <c r="C19" s="149"/>
      <c r="D19" s="149"/>
      <c r="E19" s="149"/>
      <c r="F19" s="149"/>
    </row>
    <row r="20" spans="1:6" s="79" customFormat="1" ht="12.75">
      <c r="A20" s="149"/>
      <c r="B20" s="151"/>
      <c r="C20" s="149"/>
      <c r="D20" s="149"/>
      <c r="E20" s="149"/>
      <c r="F20" s="149"/>
    </row>
    <row r="21" spans="1:6" s="79" customFormat="1" ht="12.75">
      <c r="A21" s="149"/>
      <c r="B21" s="151"/>
      <c r="C21" s="149"/>
      <c r="D21" s="149"/>
      <c r="E21" s="149"/>
      <c r="F21" s="149"/>
    </row>
    <row r="22" spans="1:6" s="79" customFormat="1" ht="12.75">
      <c r="A22" s="149"/>
      <c r="B22" s="151"/>
      <c r="C22" s="149"/>
      <c r="D22" s="149"/>
      <c r="E22" s="149"/>
      <c r="F22" s="149"/>
    </row>
    <row r="23" spans="1:6" s="79" customFormat="1" ht="12.75">
      <c r="A23" s="149"/>
      <c r="B23" s="151"/>
      <c r="C23" s="149"/>
      <c r="D23" s="149"/>
      <c r="E23" s="149"/>
      <c r="F23" s="149"/>
    </row>
    <row r="24" s="79" customFormat="1" ht="11.25">
      <c r="B24" s="82"/>
    </row>
    <row r="25" s="79" customFormat="1" ht="11.25">
      <c r="B25" s="82"/>
    </row>
    <row r="26" s="79" customFormat="1" ht="11.25">
      <c r="B26" s="82"/>
    </row>
    <row r="27" s="79" customFormat="1" ht="11.25">
      <c r="B27" s="82"/>
    </row>
    <row r="28" s="79" customFormat="1" ht="11.25">
      <c r="B28" s="82"/>
    </row>
    <row r="29" s="79" customFormat="1" ht="11.25">
      <c r="B29" s="82"/>
    </row>
    <row r="30" s="79" customFormat="1" ht="11.25">
      <c r="B30" s="82"/>
    </row>
    <row r="31" s="79" customFormat="1" ht="11.25">
      <c r="B31" s="82"/>
    </row>
    <row r="32" s="79" customFormat="1" ht="11.25">
      <c r="B32" s="82"/>
    </row>
    <row r="33" s="79" customFormat="1" ht="11.25">
      <c r="B33" s="82"/>
    </row>
    <row r="34" s="79" customFormat="1" ht="11.25">
      <c r="B34" s="82"/>
    </row>
    <row r="35" s="79" customFormat="1" ht="11.25">
      <c r="B35" s="82"/>
    </row>
    <row r="36" s="79" customFormat="1" ht="11.25">
      <c r="B36" s="82"/>
    </row>
    <row r="37" s="79" customFormat="1" ht="11.25">
      <c r="B37" s="82"/>
    </row>
    <row r="38" s="79" customFormat="1" ht="11.25">
      <c r="B38" s="82"/>
    </row>
    <row r="39" s="79" customFormat="1" ht="11.25">
      <c r="B39" s="82"/>
    </row>
    <row r="40" s="79" customFormat="1" ht="11.25">
      <c r="B40" s="82"/>
    </row>
    <row r="41" s="79" customFormat="1" ht="11.25">
      <c r="B41" s="82"/>
    </row>
    <row r="42" s="79" customFormat="1" ht="11.25">
      <c r="B42" s="82"/>
    </row>
    <row r="43" s="79" customFormat="1" ht="11.25">
      <c r="B43" s="82"/>
    </row>
    <row r="44" s="79" customFormat="1" ht="11.25">
      <c r="B44" s="82"/>
    </row>
    <row r="45" s="79" customFormat="1" ht="11.25">
      <c r="B45" s="82"/>
    </row>
    <row r="46" s="79" customFormat="1" ht="11.25">
      <c r="B46" s="82"/>
    </row>
    <row r="47" s="79" customFormat="1" ht="11.25">
      <c r="B47" s="82"/>
    </row>
    <row r="48" s="79" customFormat="1" ht="11.25">
      <c r="B48" s="82"/>
    </row>
    <row r="49" s="79" customFormat="1" ht="11.25">
      <c r="B49" s="82"/>
    </row>
    <row r="50" s="79" customFormat="1" ht="11.25">
      <c r="B50" s="82"/>
    </row>
    <row r="51" s="79" customFormat="1" ht="11.25">
      <c r="B51" s="82"/>
    </row>
    <row r="52" s="79" customFormat="1" ht="11.25">
      <c r="B52" s="82"/>
    </row>
    <row r="53" s="79" customFormat="1" ht="11.25">
      <c r="B53" s="82"/>
    </row>
    <row r="54" s="79" customFormat="1" ht="11.25">
      <c r="B54" s="82"/>
    </row>
    <row r="55" s="79" customFormat="1" ht="11.25">
      <c r="B55" s="82"/>
    </row>
    <row r="56" s="79" customFormat="1" ht="11.25">
      <c r="B56" s="82"/>
    </row>
    <row r="57" s="79" customFormat="1" ht="11.25">
      <c r="B57" s="82"/>
    </row>
    <row r="58" s="79" customFormat="1" ht="11.25">
      <c r="B58" s="82"/>
    </row>
    <row r="59" s="79" customFormat="1" ht="11.25">
      <c r="B59" s="82"/>
    </row>
    <row r="60" s="79" customFormat="1" ht="11.25">
      <c r="B60" s="82"/>
    </row>
    <row r="61" s="79" customFormat="1" ht="11.25">
      <c r="B61" s="82"/>
    </row>
    <row r="62" s="79" customFormat="1" ht="11.25">
      <c r="B62" s="82"/>
    </row>
    <row r="63" s="79" customFormat="1" ht="11.25">
      <c r="B63" s="82"/>
    </row>
    <row r="64" s="79" customFormat="1" ht="11.25">
      <c r="B64" s="82"/>
    </row>
    <row r="65" s="79" customFormat="1" ht="11.25">
      <c r="B65" s="82"/>
    </row>
    <row r="66" s="79" customFormat="1" ht="11.25">
      <c r="B66" s="82"/>
    </row>
    <row r="67" s="79" customFormat="1" ht="11.25">
      <c r="B67" s="82"/>
    </row>
    <row r="68" s="79" customFormat="1" ht="11.25">
      <c r="B68" s="82"/>
    </row>
    <row r="69" s="79" customFormat="1" ht="11.25">
      <c r="B69" s="82"/>
    </row>
    <row r="70" s="79" customFormat="1" ht="11.25">
      <c r="B70" s="82"/>
    </row>
    <row r="71" s="79" customFormat="1" ht="11.25">
      <c r="B71" s="82"/>
    </row>
    <row r="72" s="79" customFormat="1" ht="11.25">
      <c r="B72" s="82"/>
    </row>
    <row r="73" s="79" customFormat="1" ht="11.25">
      <c r="B73" s="82"/>
    </row>
    <row r="74" s="79" customFormat="1" ht="11.25">
      <c r="B74" s="82"/>
    </row>
    <row r="75" s="79" customFormat="1" ht="11.25">
      <c r="B75" s="82"/>
    </row>
    <row r="76" s="79" customFormat="1" ht="11.25">
      <c r="B76" s="82"/>
    </row>
    <row r="77" s="79" customFormat="1" ht="11.25">
      <c r="B77" s="82"/>
    </row>
    <row r="78" s="79" customFormat="1" ht="11.25">
      <c r="B78" s="82"/>
    </row>
    <row r="79" s="79" customFormat="1" ht="11.25">
      <c r="B79" s="82"/>
    </row>
    <row r="80" s="79" customFormat="1" ht="11.25">
      <c r="B80" s="82"/>
    </row>
    <row r="81" s="79" customFormat="1" ht="11.25">
      <c r="B81" s="82"/>
    </row>
    <row r="82" s="79" customFormat="1" ht="11.25">
      <c r="B82" s="82"/>
    </row>
    <row r="83" s="79" customFormat="1" ht="11.25">
      <c r="B83" s="82"/>
    </row>
    <row r="84" s="79" customFormat="1" ht="11.25">
      <c r="B84" s="82"/>
    </row>
    <row r="85" s="79" customFormat="1" ht="11.25">
      <c r="B85" s="82"/>
    </row>
    <row r="86" s="79" customFormat="1" ht="11.25">
      <c r="B86" s="82"/>
    </row>
    <row r="87" s="79" customFormat="1" ht="11.25">
      <c r="B87" s="82"/>
    </row>
    <row r="88" s="79" customFormat="1" ht="11.25">
      <c r="B88" s="82"/>
    </row>
    <row r="89" s="79" customFormat="1" ht="11.25">
      <c r="B89" s="82"/>
    </row>
    <row r="90" s="79" customFormat="1" ht="11.25">
      <c r="B90" s="82"/>
    </row>
    <row r="91" s="79" customFormat="1" ht="11.25">
      <c r="B91" s="82"/>
    </row>
    <row r="92" s="79" customFormat="1" ht="11.25">
      <c r="B92" s="82"/>
    </row>
    <row r="93" s="79" customFormat="1" ht="11.25">
      <c r="B93" s="82"/>
    </row>
    <row r="94" s="79" customFormat="1" ht="11.25">
      <c r="B94" s="82"/>
    </row>
    <row r="95" s="79" customFormat="1" ht="11.25">
      <c r="B95" s="82"/>
    </row>
    <row r="96" s="79" customFormat="1" ht="11.25">
      <c r="B96" s="82"/>
    </row>
    <row r="97" s="79" customFormat="1" ht="11.25">
      <c r="B97" s="82"/>
    </row>
    <row r="98" s="79" customFormat="1" ht="11.25">
      <c r="B98" s="82"/>
    </row>
    <row r="99" s="79" customFormat="1" ht="11.25">
      <c r="B99" s="82"/>
    </row>
    <row r="100" s="79" customFormat="1" ht="11.25">
      <c r="B100" s="82"/>
    </row>
    <row r="101" s="79" customFormat="1" ht="11.25">
      <c r="B101" s="82"/>
    </row>
    <row r="102" s="79" customFormat="1" ht="11.25">
      <c r="B102" s="82"/>
    </row>
    <row r="103" s="79" customFormat="1" ht="11.25">
      <c r="B103" s="82"/>
    </row>
    <row r="104" s="79" customFormat="1" ht="11.25">
      <c r="B104" s="82"/>
    </row>
    <row r="105" s="79" customFormat="1" ht="11.25">
      <c r="B105" s="82"/>
    </row>
    <row r="106" s="79" customFormat="1" ht="11.25">
      <c r="B106" s="82"/>
    </row>
    <row r="107" s="79" customFormat="1" ht="11.25">
      <c r="B107" s="82"/>
    </row>
    <row r="108" s="79" customFormat="1" ht="11.25">
      <c r="B108" s="82"/>
    </row>
    <row r="109" s="79" customFormat="1" ht="11.25">
      <c r="B109" s="82"/>
    </row>
    <row r="110" s="79" customFormat="1" ht="11.25">
      <c r="B110" s="82"/>
    </row>
    <row r="111" s="79" customFormat="1" ht="11.25">
      <c r="B111" s="82"/>
    </row>
    <row r="112" s="79" customFormat="1" ht="11.25">
      <c r="B112" s="82"/>
    </row>
    <row r="113" s="79" customFormat="1" ht="11.25">
      <c r="B113" s="82"/>
    </row>
    <row r="114" s="79" customFormat="1" ht="11.25">
      <c r="B114" s="82"/>
    </row>
    <row r="115" s="79" customFormat="1" ht="11.25">
      <c r="B115" s="82"/>
    </row>
    <row r="116" s="79" customFormat="1" ht="11.25">
      <c r="B116" s="82"/>
    </row>
    <row r="117" s="79" customFormat="1" ht="11.25">
      <c r="B117" s="82"/>
    </row>
    <row r="118" s="79" customFormat="1" ht="11.25">
      <c r="B118" s="82"/>
    </row>
    <row r="119" s="79" customFormat="1" ht="11.25">
      <c r="B119" s="82"/>
    </row>
    <row r="120" s="79" customFormat="1" ht="11.25">
      <c r="B120" s="82"/>
    </row>
    <row r="121" s="79" customFormat="1" ht="11.25">
      <c r="B121" s="82"/>
    </row>
    <row r="122" s="79" customFormat="1" ht="11.25">
      <c r="B122" s="82"/>
    </row>
    <row r="123" s="79" customFormat="1" ht="11.25">
      <c r="B123" s="82"/>
    </row>
    <row r="124" s="79" customFormat="1" ht="11.25">
      <c r="B124" s="82"/>
    </row>
    <row r="125" s="79" customFormat="1" ht="11.25">
      <c r="B125" s="82"/>
    </row>
    <row r="126" s="79" customFormat="1" ht="11.25">
      <c r="B126" s="82"/>
    </row>
    <row r="127" s="79" customFormat="1" ht="11.25">
      <c r="B127" s="82"/>
    </row>
    <row r="128" s="79" customFormat="1" ht="11.25">
      <c r="B128" s="82"/>
    </row>
    <row r="129" s="79" customFormat="1" ht="11.25">
      <c r="B129" s="82"/>
    </row>
    <row r="130" s="79" customFormat="1" ht="11.25">
      <c r="B130" s="82"/>
    </row>
    <row r="131" s="79" customFormat="1" ht="11.25">
      <c r="B131" s="82"/>
    </row>
    <row r="132" s="79" customFormat="1" ht="11.25">
      <c r="B132" s="82"/>
    </row>
    <row r="133" s="79" customFormat="1" ht="11.25">
      <c r="B133" s="82"/>
    </row>
    <row r="134" s="79" customFormat="1" ht="11.25">
      <c r="B134" s="82"/>
    </row>
    <row r="135" s="79" customFormat="1" ht="11.25">
      <c r="B135" s="82"/>
    </row>
    <row r="136" s="79" customFormat="1" ht="11.25">
      <c r="B136" s="82"/>
    </row>
    <row r="137" s="79" customFormat="1" ht="11.25">
      <c r="B137" s="82"/>
    </row>
    <row r="138" s="79" customFormat="1" ht="11.25">
      <c r="B138" s="82"/>
    </row>
    <row r="139" s="79" customFormat="1" ht="11.25">
      <c r="B139" s="82"/>
    </row>
    <row r="140" s="79" customFormat="1" ht="11.25">
      <c r="B140" s="82"/>
    </row>
    <row r="141" s="79" customFormat="1" ht="11.25">
      <c r="B141" s="82"/>
    </row>
    <row r="142" s="79" customFormat="1" ht="11.25">
      <c r="B142" s="82"/>
    </row>
    <row r="143" s="79" customFormat="1" ht="11.25">
      <c r="B143" s="82"/>
    </row>
    <row r="144" s="79" customFormat="1" ht="11.25">
      <c r="B144" s="82"/>
    </row>
    <row r="145" s="79" customFormat="1" ht="11.25">
      <c r="B145" s="82"/>
    </row>
    <row r="146" s="79" customFormat="1" ht="11.25">
      <c r="B146" s="82"/>
    </row>
    <row r="147" s="79" customFormat="1" ht="11.25">
      <c r="B147" s="82"/>
    </row>
    <row r="148" s="79" customFormat="1" ht="11.25">
      <c r="B148" s="82"/>
    </row>
    <row r="149" s="79" customFormat="1" ht="11.25">
      <c r="B149" s="82"/>
    </row>
    <row r="150" s="79" customFormat="1" ht="11.25">
      <c r="B150" s="82"/>
    </row>
    <row r="151" s="79" customFormat="1" ht="11.25">
      <c r="B151" s="82"/>
    </row>
    <row r="152" s="79" customFormat="1" ht="11.25">
      <c r="B152" s="82"/>
    </row>
    <row r="153" s="79" customFormat="1" ht="11.25">
      <c r="B153" s="82"/>
    </row>
    <row r="154" s="79" customFormat="1" ht="11.25">
      <c r="B154" s="82"/>
    </row>
    <row r="155" s="79" customFormat="1" ht="11.25">
      <c r="B155" s="82"/>
    </row>
    <row r="156" s="79" customFormat="1" ht="11.25">
      <c r="B156" s="82"/>
    </row>
    <row r="157" s="79" customFormat="1" ht="11.25">
      <c r="B157" s="82"/>
    </row>
    <row r="158" s="79" customFormat="1" ht="11.25">
      <c r="B158" s="82"/>
    </row>
    <row r="159" s="79" customFormat="1" ht="11.25">
      <c r="B159" s="82"/>
    </row>
    <row r="160" s="79" customFormat="1" ht="11.25">
      <c r="B160" s="82"/>
    </row>
    <row r="161" s="79" customFormat="1" ht="11.25">
      <c r="B161" s="82"/>
    </row>
    <row r="162" s="79" customFormat="1" ht="11.25">
      <c r="B162" s="82"/>
    </row>
    <row r="163" s="79" customFormat="1" ht="11.25">
      <c r="B163" s="82"/>
    </row>
    <row r="164" s="79" customFormat="1" ht="11.25">
      <c r="B164" s="82"/>
    </row>
    <row r="165" s="79" customFormat="1" ht="11.25">
      <c r="B165" s="82"/>
    </row>
    <row r="166" s="79" customFormat="1" ht="11.25">
      <c r="B166" s="82"/>
    </row>
    <row r="167" s="79" customFormat="1" ht="11.25">
      <c r="B167" s="82"/>
    </row>
    <row r="168" s="79" customFormat="1" ht="11.25">
      <c r="B168" s="82"/>
    </row>
    <row r="169" s="79" customFormat="1" ht="11.25">
      <c r="B169" s="82"/>
    </row>
    <row r="170" s="79" customFormat="1" ht="11.25">
      <c r="B170" s="82"/>
    </row>
    <row r="171" s="79" customFormat="1" ht="11.25">
      <c r="B171" s="82"/>
    </row>
    <row r="172" s="79" customFormat="1" ht="11.25">
      <c r="B172" s="82"/>
    </row>
    <row r="173" s="79" customFormat="1" ht="11.25">
      <c r="B173" s="82"/>
    </row>
    <row r="174" s="79" customFormat="1" ht="11.25">
      <c r="B174" s="82"/>
    </row>
    <row r="175" s="79" customFormat="1" ht="11.25">
      <c r="B175" s="82"/>
    </row>
    <row r="176" s="79" customFormat="1" ht="11.25">
      <c r="B176" s="82"/>
    </row>
    <row r="177" s="79" customFormat="1" ht="11.25">
      <c r="B177" s="82"/>
    </row>
    <row r="178" s="79" customFormat="1" ht="11.25">
      <c r="B178" s="82"/>
    </row>
    <row r="179" s="79" customFormat="1" ht="11.25">
      <c r="B179" s="82"/>
    </row>
    <row r="180" s="79" customFormat="1" ht="11.25">
      <c r="B180" s="82"/>
    </row>
    <row r="181" s="79" customFormat="1" ht="11.25">
      <c r="B181" s="82"/>
    </row>
    <row r="182" s="79" customFormat="1" ht="11.25">
      <c r="B182" s="82"/>
    </row>
    <row r="183" s="79" customFormat="1" ht="11.25">
      <c r="B183" s="82"/>
    </row>
    <row r="184" s="79" customFormat="1" ht="11.25">
      <c r="B184" s="82"/>
    </row>
    <row r="185" s="79" customFormat="1" ht="11.25">
      <c r="B185" s="82"/>
    </row>
    <row r="186" s="79" customFormat="1" ht="11.25">
      <c r="B186" s="82"/>
    </row>
    <row r="187" s="79" customFormat="1" ht="11.25">
      <c r="B187" s="82"/>
    </row>
    <row r="188" s="79" customFormat="1" ht="11.25">
      <c r="B188" s="82"/>
    </row>
    <row r="189" s="79" customFormat="1" ht="11.25">
      <c r="B189" s="82"/>
    </row>
    <row r="190" s="79" customFormat="1" ht="11.25">
      <c r="B190" s="82"/>
    </row>
    <row r="191" s="79" customFormat="1" ht="11.25">
      <c r="B191" s="82"/>
    </row>
    <row r="192" s="79" customFormat="1" ht="11.25">
      <c r="B192" s="82"/>
    </row>
    <row r="193" s="79" customFormat="1" ht="11.25">
      <c r="B193" s="82"/>
    </row>
    <row r="194" s="79" customFormat="1" ht="11.25">
      <c r="B194" s="82"/>
    </row>
    <row r="195" s="79" customFormat="1" ht="11.25">
      <c r="B195" s="82"/>
    </row>
    <row r="196" s="79" customFormat="1" ht="11.25">
      <c r="B196" s="82"/>
    </row>
    <row r="197" s="79" customFormat="1" ht="11.25">
      <c r="B197" s="82"/>
    </row>
    <row r="198" s="79" customFormat="1" ht="11.25">
      <c r="B198" s="82"/>
    </row>
    <row r="199" s="79" customFormat="1" ht="11.25">
      <c r="B199" s="82"/>
    </row>
    <row r="200" s="79" customFormat="1" ht="11.25">
      <c r="B200" s="82"/>
    </row>
    <row r="201" s="79" customFormat="1" ht="11.25">
      <c r="B201" s="82"/>
    </row>
    <row r="202" s="79" customFormat="1" ht="11.25">
      <c r="B202" s="82"/>
    </row>
    <row r="203" s="79" customFormat="1" ht="11.25">
      <c r="B203" s="82"/>
    </row>
    <row r="204" s="79" customFormat="1" ht="11.25">
      <c r="B204" s="82"/>
    </row>
    <row r="205" s="79" customFormat="1" ht="11.25">
      <c r="B205" s="82"/>
    </row>
    <row r="206" s="79" customFormat="1" ht="11.25">
      <c r="B206" s="82"/>
    </row>
    <row r="207" s="79" customFormat="1" ht="11.25">
      <c r="B207" s="82"/>
    </row>
    <row r="208" s="79" customFormat="1" ht="11.25">
      <c r="B208" s="82"/>
    </row>
    <row r="209" s="79" customFormat="1" ht="11.25">
      <c r="B209" s="82"/>
    </row>
    <row r="210" s="79" customFormat="1" ht="11.25">
      <c r="B210" s="82"/>
    </row>
    <row r="211" s="79" customFormat="1" ht="11.25">
      <c r="B211" s="82"/>
    </row>
    <row r="212" s="79" customFormat="1" ht="11.25">
      <c r="B212" s="82"/>
    </row>
    <row r="213" s="79" customFormat="1" ht="11.25">
      <c r="B213" s="82"/>
    </row>
    <row r="214" s="79" customFormat="1" ht="11.25">
      <c r="B214" s="82"/>
    </row>
    <row r="215" s="79" customFormat="1" ht="11.25">
      <c r="B215" s="82"/>
    </row>
    <row r="216" s="79" customFormat="1" ht="11.25">
      <c r="B216" s="82"/>
    </row>
    <row r="217" s="79" customFormat="1" ht="11.25">
      <c r="B217" s="82"/>
    </row>
    <row r="218" s="79" customFormat="1" ht="11.25">
      <c r="B218" s="82"/>
    </row>
    <row r="219" s="79" customFormat="1" ht="11.25">
      <c r="B219" s="82"/>
    </row>
    <row r="220" s="79" customFormat="1" ht="11.25">
      <c r="B220" s="82"/>
    </row>
    <row r="221" s="79" customFormat="1" ht="11.25">
      <c r="B221" s="82"/>
    </row>
    <row r="222" s="79" customFormat="1" ht="11.25">
      <c r="B222" s="82"/>
    </row>
    <row r="223" s="79" customFormat="1" ht="11.25">
      <c r="B223" s="82"/>
    </row>
    <row r="224" s="79" customFormat="1" ht="11.25">
      <c r="B224" s="82"/>
    </row>
    <row r="225" s="79" customFormat="1" ht="11.25">
      <c r="B225" s="82"/>
    </row>
    <row r="226" s="79" customFormat="1" ht="11.25">
      <c r="B226" s="82"/>
    </row>
    <row r="227" s="79" customFormat="1" ht="11.25">
      <c r="B227" s="82"/>
    </row>
    <row r="228" s="79" customFormat="1" ht="11.25">
      <c r="B228" s="82"/>
    </row>
    <row r="229" s="79" customFormat="1" ht="11.25">
      <c r="B229" s="82"/>
    </row>
    <row r="230" s="79" customFormat="1" ht="11.25">
      <c r="B230" s="82"/>
    </row>
    <row r="231" s="79" customFormat="1" ht="11.25">
      <c r="B231" s="82"/>
    </row>
    <row r="232" s="79" customFormat="1" ht="11.25">
      <c r="B232" s="82"/>
    </row>
    <row r="233" s="79" customFormat="1" ht="11.25">
      <c r="B233" s="82"/>
    </row>
    <row r="234" s="79" customFormat="1" ht="11.25">
      <c r="B234" s="82"/>
    </row>
    <row r="235" ht="12.75">
      <c r="B235" s="83"/>
    </row>
    <row r="236" ht="12.75">
      <c r="B236" s="83"/>
    </row>
    <row r="237" ht="12.75">
      <c r="B237" s="83"/>
    </row>
    <row r="238" ht="12.75">
      <c r="B238" s="83"/>
    </row>
    <row r="239" ht="12.75">
      <c r="B239" s="83"/>
    </row>
    <row r="240" ht="12.75">
      <c r="B240" s="83"/>
    </row>
    <row r="241" ht="12.75">
      <c r="B241" s="83"/>
    </row>
    <row r="242" ht="12.75">
      <c r="B242" s="83"/>
    </row>
    <row r="243" ht="12.75">
      <c r="B243" s="83"/>
    </row>
    <row r="244" ht="12.75">
      <c r="B244" s="83"/>
    </row>
    <row r="245" ht="12.75">
      <c r="B245" s="83"/>
    </row>
    <row r="246" ht="12.75">
      <c r="B246" s="83"/>
    </row>
    <row r="247" ht="12.75">
      <c r="B247" s="83"/>
    </row>
    <row r="248" ht="12.75">
      <c r="B248" s="83"/>
    </row>
    <row r="249" ht="12.75">
      <c r="B249" s="83"/>
    </row>
    <row r="250" ht="12.75">
      <c r="B250" s="83"/>
    </row>
    <row r="251" ht="12.75">
      <c r="B251" s="83"/>
    </row>
    <row r="252" ht="12.75">
      <c r="B252" s="83"/>
    </row>
    <row r="253" ht="12.75">
      <c r="B253" s="83"/>
    </row>
    <row r="254" ht="12.75">
      <c r="B254" s="83"/>
    </row>
    <row r="255" ht="12.75">
      <c r="B255" s="83"/>
    </row>
    <row r="256" ht="12.75">
      <c r="B256" s="83"/>
    </row>
    <row r="257" ht="12.75">
      <c r="B257" s="83"/>
    </row>
    <row r="258" ht="12.75">
      <c r="B258" s="83"/>
    </row>
    <row r="259" ht="12.75">
      <c r="B259" s="83"/>
    </row>
    <row r="260" ht="12.75">
      <c r="B260" s="83"/>
    </row>
    <row r="261" ht="12.75">
      <c r="B261" s="83"/>
    </row>
    <row r="262" ht="12.75">
      <c r="B262" s="83"/>
    </row>
    <row r="263" ht="12.75">
      <c r="B263" s="83"/>
    </row>
    <row r="264" ht="12.75">
      <c r="B264" s="83"/>
    </row>
    <row r="265" ht="12.75">
      <c r="B265" s="83"/>
    </row>
    <row r="266" ht="12.75">
      <c r="B266" s="83"/>
    </row>
    <row r="267" ht="12.75">
      <c r="B267" s="83"/>
    </row>
    <row r="268" ht="12.75">
      <c r="B268" s="83"/>
    </row>
    <row r="269" ht="12.75">
      <c r="B269" s="83"/>
    </row>
    <row r="270" ht="12.75">
      <c r="B270" s="83"/>
    </row>
    <row r="271" ht="12.75">
      <c r="B271" s="83"/>
    </row>
    <row r="272" ht="12.75">
      <c r="B272" s="83"/>
    </row>
    <row r="273" ht="12.75">
      <c r="B273" s="83"/>
    </row>
    <row r="274" ht="12.75">
      <c r="B274" s="83"/>
    </row>
    <row r="275" ht="12.75">
      <c r="B275" s="83"/>
    </row>
    <row r="276" ht="12.75">
      <c r="B276" s="83"/>
    </row>
    <row r="277" ht="12.75">
      <c r="B277" s="83"/>
    </row>
    <row r="278" ht="12.75">
      <c r="B278" s="83"/>
    </row>
    <row r="279" ht="12.75">
      <c r="B279" s="83"/>
    </row>
    <row r="280" ht="12.75">
      <c r="B280" s="83"/>
    </row>
    <row r="281" ht="12.75">
      <c r="B281" s="83"/>
    </row>
    <row r="282" ht="12.75">
      <c r="B282" s="83"/>
    </row>
    <row r="283" ht="12.75">
      <c r="B283" s="83"/>
    </row>
  </sheetData>
  <sheetProtection/>
  <mergeCells count="2">
    <mergeCell ref="A1:F1"/>
    <mergeCell ref="A2:F2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DIF ESTATAL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FOMENTO ARTESANAL</dc:creator>
  <cp:keywords/>
  <dc:description/>
  <cp:lastModifiedBy>Gember</cp:lastModifiedBy>
  <cp:lastPrinted>2015-11-09T23:43:27Z</cp:lastPrinted>
  <dcterms:created xsi:type="dcterms:W3CDTF">2000-01-12T16:21:41Z</dcterms:created>
  <dcterms:modified xsi:type="dcterms:W3CDTF">2015-11-10T16:33:29Z</dcterms:modified>
  <cp:category/>
  <cp:version/>
  <cp:contentType/>
  <cp:contentStatus/>
</cp:coreProperties>
</file>