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595" activeTab="0"/>
  </bookViews>
  <sheets>
    <sheet name="REACTIVOS VARIOS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'REACTIVOS VARIOS'!$A$1:$T$36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0">#REF!</definedName>
    <definedName name="Excel_BuiltIn_Print_Area_1_1_1_1">#REF!</definedName>
    <definedName name="Excel_BuiltIn_Print_Area_2_1" localSheetId="0">#REF!</definedName>
    <definedName name="Excel_BuiltIn_Print_Area_2_1">#REF!</definedName>
    <definedName name="Excel_BuiltIn_Print_Area_3_1" localSheetId="0">#REF!</definedName>
    <definedName name="Excel_BuiltIn_Print_Area_3_1">#REF!</definedName>
    <definedName name="Z_5344AFBA_4406_4213_9C5E_A9D2C7D67BD6_.wvu.PrintArea" localSheetId="0" hidden="1">'REACTIVOS VARIOS'!$A$1:$S$36</definedName>
  </definedNames>
  <calcPr fullCalcOnLoad="1"/>
</workbook>
</file>

<file path=xl/sharedStrings.xml><?xml version="1.0" encoding="utf-8"?>
<sst xmlns="http://schemas.openxmlformats.org/spreadsheetml/2006/main" count="47" uniqueCount="35">
  <si>
    <t>TOTAL ADJUDICADO</t>
  </si>
  <si>
    <t>TOTAL GENERAL GASTO + IVA</t>
  </si>
  <si>
    <t>Bien o Servicio Ofertado</t>
  </si>
  <si>
    <t>Empresas que ofertaron</t>
  </si>
  <si>
    <t>Precio Unit.</t>
  </si>
  <si>
    <t>Precio Total</t>
  </si>
  <si>
    <t>Descripción</t>
  </si>
  <si>
    <t>Cantidad</t>
  </si>
  <si>
    <t>Subtotal …….</t>
  </si>
  <si>
    <t>Ítem</t>
  </si>
  <si>
    <t>NUCORP S.A.</t>
  </si>
  <si>
    <t>IMP., EXP. Y COMERCIALIZADORA DE ALIMENTOS NUTRICIONALES Y PRODUCTOS PARA DEPORTISTAS</t>
  </si>
  <si>
    <t>RIO REFUGIO 9641, ENEA</t>
  </si>
  <si>
    <t>PUDAHUEL – SANTIAGO</t>
  </si>
  <si>
    <t>RUT: 76.117.967-5</t>
  </si>
  <si>
    <t>FECHA:</t>
  </si>
  <si>
    <t>IVA 19%.......</t>
  </si>
  <si>
    <t>Adjudicado</t>
  </si>
  <si>
    <t>Proveedor</t>
  </si>
  <si>
    <t>OBSERVACIONES:</t>
  </si>
  <si>
    <t xml:space="preserve">SIN OBSERVACIONES </t>
  </si>
  <si>
    <t>ANÁLISIS DE OFERTAS Y SOLICITUD DE EGRESO</t>
  </si>
  <si>
    <t>Presentación</t>
  </si>
  <si>
    <t>Fecha Cotización</t>
  </si>
  <si>
    <t>STOCK PARA</t>
  </si>
  <si>
    <t>Precio por unidad</t>
  </si>
  <si>
    <t>Unidad de medida</t>
  </si>
  <si>
    <t>PEDRO</t>
  </si>
  <si>
    <t>JUAN</t>
  </si>
  <si>
    <t>MARIA</t>
  </si>
  <si>
    <t>UNIDAD</t>
  </si>
  <si>
    <t>LAPIZ</t>
  </si>
  <si>
    <t>CAJA*12</t>
  </si>
  <si>
    <t>CAJA*10</t>
  </si>
  <si>
    <t>CAJA*5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</si>
</sst>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* #,##0_ ;_ * \-#,##0_ ;_ * &quot;-&quot;_ ;_ @_ "/>
    <numFmt numFmtId="178" formatCode="_ &quot;Bs. l&quot;\ * #,##0.00_ ;_ &quot;Bs. l&quot;\ * \-#,##0.00_ ;_ &quot;Bs. l&quot;\ * &quot;-&quot;??_ ;_ @_ "/>
    <numFmt numFmtId="179" formatCode="_ * #,##0.00_ ;_ * \-#,##0.00_ ;_ * &quot;-&quot;??_ ;_ @_ "/>
    <numFmt numFmtId="180" formatCode="_(* #,##0.00_);_(* \(#,##0.0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340A]dddd\,\ dd&quot; de &quot;mmmm&quot; de &quot;yyyy"/>
    <numFmt numFmtId="186" formatCode="dd/mm/yyyy;@"/>
    <numFmt numFmtId="187" formatCode="[$-F800]dddd\,\ mmmm\ dd\,\ yyyy"/>
    <numFmt numFmtId="188" formatCode="0.0"/>
    <numFmt numFmtId="189" formatCode="_-* #,##0.0_-;\-* #,##0.0_-;_-* &quot;-&quot;??_-;_-@_-"/>
    <numFmt numFmtId="190" formatCode="_-* #,##0_-;\-* #,##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sz val="12"/>
      <color indexed="18"/>
      <name val="Calibri"/>
      <family val="2"/>
    </font>
    <font>
      <b/>
      <sz val="10"/>
      <color indexed="54"/>
      <name val="Calibri"/>
      <family val="2"/>
    </font>
    <font>
      <b/>
      <sz val="14"/>
      <color indexed="62"/>
      <name val="Calibri"/>
      <family val="2"/>
    </font>
    <font>
      <b/>
      <sz val="12"/>
      <color indexed="6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Calibri"/>
      <family val="2"/>
    </font>
    <font>
      <sz val="10"/>
      <color theme="1"/>
      <name val="Calibri"/>
      <family val="2"/>
    </font>
    <font>
      <b/>
      <sz val="14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0" fontId="0" fillId="0" borderId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Fill="1" applyAlignment="1">
      <alignment horizontal="center"/>
    </xf>
    <xf numFmtId="4" fontId="19" fillId="0" borderId="0" xfId="0" applyNumberFormat="1" applyFont="1" applyFill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4" fontId="20" fillId="0" borderId="12" xfId="0" applyNumberFormat="1" applyFont="1" applyFill="1" applyBorder="1" applyAlignment="1">
      <alignment/>
    </xf>
    <xf numFmtId="4" fontId="20" fillId="0" borderId="13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justify" wrapText="1"/>
    </xf>
    <xf numFmtId="0" fontId="47" fillId="0" borderId="0" xfId="0" applyFont="1" applyBorder="1" applyAlignment="1">
      <alignment horizontal="right" wrapText="1"/>
    </xf>
    <xf numFmtId="4" fontId="21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0" fontId="24" fillId="0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80" fontId="20" fillId="0" borderId="15" xfId="46" applyFont="1" applyFill="1" applyBorder="1" applyAlignment="1">
      <alignment horizontal="center"/>
    </xf>
    <xf numFmtId="180" fontId="20" fillId="33" borderId="16" xfId="46" applyFont="1" applyFill="1" applyBorder="1" applyAlignment="1">
      <alignment vertical="center" wrapText="1"/>
    </xf>
    <xf numFmtId="180" fontId="20" fillId="0" borderId="14" xfId="46" applyFont="1" applyFill="1" applyBorder="1" applyAlignment="1">
      <alignment horizontal="center"/>
    </xf>
    <xf numFmtId="180" fontId="20" fillId="0" borderId="14" xfId="46" applyFont="1" applyFill="1" applyBorder="1" applyAlignment="1">
      <alignment horizontal="right"/>
    </xf>
    <xf numFmtId="180" fontId="20" fillId="33" borderId="17" xfId="46" applyFont="1" applyFill="1" applyBorder="1" applyAlignment="1">
      <alignment vertical="center" wrapText="1"/>
    </xf>
    <xf numFmtId="180" fontId="20" fillId="0" borderId="16" xfId="46" applyFont="1" applyFill="1" applyBorder="1" applyAlignment="1">
      <alignment vertical="center" wrapText="1"/>
    </xf>
    <xf numFmtId="4" fontId="21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/>
    </xf>
    <xf numFmtId="4" fontId="47" fillId="0" borderId="18" xfId="0" applyNumberFormat="1" applyFont="1" applyFill="1" applyBorder="1" applyAlignment="1">
      <alignment/>
    </xf>
    <xf numFmtId="4" fontId="47" fillId="0" borderId="17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left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43" fontId="21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180" fontId="20" fillId="0" borderId="17" xfId="46" applyFont="1" applyFill="1" applyBorder="1" applyAlignment="1">
      <alignment horizontal="center"/>
    </xf>
    <xf numFmtId="180" fontId="20" fillId="0" borderId="16" xfId="46" applyFont="1" applyFill="1" applyBorder="1" applyAlignment="1">
      <alignment horizontal="center"/>
    </xf>
    <xf numFmtId="180" fontId="20" fillId="33" borderId="16" xfId="46" applyFont="1" applyFill="1" applyBorder="1" applyAlignment="1" applyProtection="1">
      <alignment vertical="center" wrapText="1"/>
      <protection/>
    </xf>
    <xf numFmtId="0" fontId="24" fillId="0" borderId="14" xfId="0" applyFont="1" applyFill="1" applyBorder="1" applyAlignment="1" applyProtection="1">
      <alignment horizontal="center"/>
      <protection/>
    </xf>
    <xf numFmtId="180" fontId="20" fillId="0" borderId="14" xfId="46" applyFont="1" applyFill="1" applyBorder="1" applyAlignment="1" applyProtection="1">
      <alignment horizontal="right"/>
      <protection/>
    </xf>
    <xf numFmtId="186" fontId="2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171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180" fontId="21" fillId="0" borderId="0" xfId="46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180" fontId="20" fillId="0" borderId="16" xfId="46" applyFont="1" applyFill="1" applyBorder="1" applyAlignment="1">
      <alignment horizontal="right"/>
    </xf>
    <xf numFmtId="180" fontId="21" fillId="0" borderId="16" xfId="46" applyNumberFormat="1" applyFont="1" applyFill="1" applyBorder="1" applyAlignment="1">
      <alignment horizontal="center"/>
    </xf>
    <xf numFmtId="180" fontId="21" fillId="0" borderId="16" xfId="46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 wrapText="1"/>
    </xf>
    <xf numFmtId="4" fontId="24" fillId="36" borderId="20" xfId="0" applyNumberFormat="1" applyFont="1" applyFill="1" applyBorder="1" applyAlignment="1">
      <alignment horizontal="center"/>
    </xf>
    <xf numFmtId="4" fontId="24" fillId="35" borderId="20" xfId="0" applyNumberFormat="1" applyFont="1" applyFill="1" applyBorder="1" applyAlignment="1">
      <alignment horizontal="center"/>
    </xf>
    <xf numFmtId="4" fontId="24" fillId="35" borderId="21" xfId="0" applyNumberFormat="1" applyFont="1" applyFill="1" applyBorder="1" applyAlignment="1">
      <alignment horizontal="center"/>
    </xf>
    <xf numFmtId="14" fontId="21" fillId="36" borderId="20" xfId="0" applyNumberFormat="1" applyFont="1" applyFill="1" applyBorder="1" applyAlignment="1">
      <alignment horizontal="center" vertical="center" wrapText="1"/>
    </xf>
    <xf numFmtId="4" fontId="24" fillId="35" borderId="22" xfId="0" applyNumberFormat="1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7" xfId="0" applyFont="1" applyFill="1" applyBorder="1" applyAlignment="1">
      <alignment horizontal="left"/>
    </xf>
    <xf numFmtId="4" fontId="21" fillId="0" borderId="23" xfId="0" applyNumberFormat="1" applyFont="1" applyFill="1" applyBorder="1" applyAlignment="1">
      <alignment/>
    </xf>
    <xf numFmtId="4" fontId="47" fillId="0" borderId="24" xfId="0" applyNumberFormat="1" applyFont="1" applyFill="1" applyBorder="1" applyAlignment="1">
      <alignment/>
    </xf>
    <xf numFmtId="180" fontId="20" fillId="0" borderId="16" xfId="46" applyFont="1" applyFill="1" applyBorder="1" applyAlignment="1" applyProtection="1">
      <alignment horizontal="right"/>
      <protection/>
    </xf>
    <xf numFmtId="14" fontId="21" fillId="36" borderId="25" xfId="0" applyNumberFormat="1" applyFont="1" applyFill="1" applyBorder="1" applyAlignment="1">
      <alignment horizontal="center" vertical="center" wrapText="1"/>
    </xf>
    <xf numFmtId="43" fontId="20" fillId="0" borderId="17" xfId="0" applyNumberFormat="1" applyFont="1" applyFill="1" applyBorder="1" applyAlignment="1">
      <alignment horizontal="left"/>
    </xf>
    <xf numFmtId="43" fontId="20" fillId="0" borderId="15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0" fillId="0" borderId="17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Border="1" applyAlignment="1">
      <alignment horizontal="center" vertical="top"/>
    </xf>
    <xf numFmtId="4" fontId="20" fillId="0" borderId="0" xfId="0" applyNumberFormat="1" applyFont="1" applyAlignment="1">
      <alignment horizontal="center"/>
    </xf>
    <xf numFmtId="180" fontId="20" fillId="33" borderId="16" xfId="46" applyFont="1" applyFill="1" applyBorder="1" applyAlignment="1">
      <alignment horizontal="center" vertical="center" wrapText="1"/>
    </xf>
    <xf numFmtId="180" fontId="20" fillId="33" borderId="16" xfId="46" applyFont="1" applyFill="1" applyBorder="1" applyAlignment="1" applyProtection="1">
      <alignment horizontal="center" vertical="center" wrapText="1"/>
      <protection/>
    </xf>
    <xf numFmtId="4" fontId="21" fillId="0" borderId="23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4" fontId="47" fillId="0" borderId="24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Alignment="1">
      <alignment horizontal="center"/>
    </xf>
    <xf numFmtId="186" fontId="20" fillId="0" borderId="0" xfId="0" applyNumberFormat="1" applyFont="1" applyAlignment="1">
      <alignment horizontal="center"/>
    </xf>
    <xf numFmtId="180" fontId="20" fillId="0" borderId="16" xfId="46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4" fontId="25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center"/>
    </xf>
    <xf numFmtId="43" fontId="20" fillId="0" borderId="17" xfId="0" applyNumberFormat="1" applyFont="1" applyFill="1" applyBorder="1" applyAlignment="1">
      <alignment horizontal="right"/>
    </xf>
    <xf numFmtId="4" fontId="21" fillId="36" borderId="26" xfId="0" applyNumberFormat="1" applyFont="1" applyFill="1" applyBorder="1" applyAlignment="1">
      <alignment horizontal="center" wrapText="1"/>
    </xf>
    <xf numFmtId="4" fontId="21" fillId="36" borderId="27" xfId="0" applyNumberFormat="1" applyFont="1" applyFill="1" applyBorder="1" applyAlignment="1">
      <alignment horizontal="center" wrapText="1"/>
    </xf>
    <xf numFmtId="4" fontId="21" fillId="36" borderId="28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25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top"/>
    </xf>
    <xf numFmtId="171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" fontId="50" fillId="37" borderId="19" xfId="0" applyNumberFormat="1" applyFont="1" applyFill="1" applyBorder="1" applyAlignment="1">
      <alignment horizontal="center" wrapText="1"/>
    </xf>
    <xf numFmtId="4" fontId="50" fillId="37" borderId="20" xfId="0" applyNumberFormat="1" applyFont="1" applyFill="1" applyBorder="1" applyAlignment="1">
      <alignment horizontal="center" wrapText="1"/>
    </xf>
    <xf numFmtId="4" fontId="50" fillId="37" borderId="21" xfId="0" applyNumberFormat="1" applyFont="1" applyFill="1" applyBorder="1" applyAlignment="1">
      <alignment horizontal="center" wrapText="1"/>
    </xf>
    <xf numFmtId="0" fontId="49" fillId="37" borderId="29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50" fillId="37" borderId="30" xfId="0" applyFont="1" applyFill="1" applyBorder="1" applyAlignment="1">
      <alignment horizontal="center" vertical="center"/>
    </xf>
    <xf numFmtId="0" fontId="50" fillId="37" borderId="31" xfId="0" applyFont="1" applyFill="1" applyBorder="1" applyAlignment="1">
      <alignment horizontal="center" vertical="center"/>
    </xf>
    <xf numFmtId="0" fontId="50" fillId="37" borderId="32" xfId="0" applyFont="1" applyFill="1" applyBorder="1" applyAlignment="1">
      <alignment horizontal="center" vertical="center"/>
    </xf>
    <xf numFmtId="0" fontId="50" fillId="37" borderId="33" xfId="0" applyFont="1" applyFill="1" applyBorder="1" applyAlignment="1">
      <alignment horizontal="center" vertical="center"/>
    </xf>
    <xf numFmtId="0" fontId="50" fillId="37" borderId="34" xfId="0" applyFont="1" applyFill="1" applyBorder="1" applyAlignment="1">
      <alignment horizontal="center" vertical="center"/>
    </xf>
    <xf numFmtId="0" fontId="50" fillId="37" borderId="35" xfId="0" applyFont="1" applyFill="1" applyBorder="1" applyAlignment="1">
      <alignment horizontal="center" vertical="center"/>
    </xf>
    <xf numFmtId="4" fontId="29" fillId="36" borderId="36" xfId="0" applyNumberFormat="1" applyFont="1" applyFill="1" applyBorder="1" applyAlignment="1">
      <alignment horizontal="center" vertical="center" wrapText="1"/>
    </xf>
    <xf numFmtId="4" fontId="29" fillId="36" borderId="37" xfId="0" applyNumberFormat="1" applyFont="1" applyFill="1" applyBorder="1" applyAlignment="1">
      <alignment horizontal="center" vertical="center" wrapText="1"/>
    </xf>
    <xf numFmtId="4" fontId="29" fillId="36" borderId="38" xfId="0" applyNumberFormat="1" applyFont="1" applyFill="1" applyBorder="1" applyAlignment="1">
      <alignment horizontal="center" vertical="center" wrapText="1"/>
    </xf>
    <xf numFmtId="4" fontId="29" fillId="36" borderId="39" xfId="0" applyNumberFormat="1" applyFont="1" applyFill="1" applyBorder="1" applyAlignment="1">
      <alignment horizontal="center" vertical="center" wrapText="1"/>
    </xf>
    <xf numFmtId="4" fontId="29" fillId="36" borderId="27" xfId="0" applyNumberFormat="1" applyFont="1" applyFill="1" applyBorder="1" applyAlignment="1">
      <alignment horizontal="center" vertical="center" wrapText="1"/>
    </xf>
    <xf numFmtId="4" fontId="29" fillId="36" borderId="28" xfId="0" applyNumberFormat="1" applyFont="1" applyFill="1" applyBorder="1" applyAlignment="1">
      <alignment horizontal="center" vertical="center" wrapText="1"/>
    </xf>
    <xf numFmtId="4" fontId="29" fillId="36" borderId="26" xfId="0" applyNumberFormat="1" applyFont="1" applyFill="1" applyBorder="1" applyAlignment="1">
      <alignment horizontal="center" vertical="center" wrapText="1"/>
    </xf>
    <xf numFmtId="4" fontId="29" fillId="36" borderId="25" xfId="0" applyNumberFormat="1" applyFont="1" applyFill="1" applyBorder="1" applyAlignment="1">
      <alignment horizontal="center" vertical="center" wrapText="1"/>
    </xf>
    <xf numFmtId="4" fontId="21" fillId="36" borderId="39" xfId="0" applyNumberFormat="1" applyFont="1" applyFill="1" applyBorder="1" applyAlignment="1">
      <alignment horizontal="center" vertical="center" wrapText="1"/>
    </xf>
    <xf numFmtId="4" fontId="21" fillId="36" borderId="27" xfId="0" applyNumberFormat="1" applyFont="1" applyFill="1" applyBorder="1" applyAlignment="1">
      <alignment horizontal="center" vertical="center" wrapText="1"/>
    </xf>
    <xf numFmtId="4" fontId="21" fillId="36" borderId="25" xfId="0" applyNumberFormat="1" applyFont="1" applyFill="1" applyBorder="1" applyAlignment="1">
      <alignment horizontal="center" vertical="center" wrapText="1"/>
    </xf>
    <xf numFmtId="4" fontId="21" fillId="36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15</xdr:col>
      <xdr:colOff>876300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303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828675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303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15</xdr:col>
      <xdr:colOff>828675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303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17</xdr:col>
      <xdr:colOff>647700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4735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57150</xdr:rowOff>
    </xdr:from>
    <xdr:to>
      <xdr:col>18</xdr:col>
      <xdr:colOff>1028700</xdr:colOff>
      <xdr:row>5</xdr:row>
      <xdr:rowOff>57150</xdr:rowOff>
    </xdr:to>
    <xdr:sp>
      <xdr:nvSpPr>
        <xdr:cNvPr id="5" name="9 Conector recto"/>
        <xdr:cNvSpPr>
          <a:spLocks/>
        </xdr:cNvSpPr>
      </xdr:nvSpPr>
      <xdr:spPr>
        <a:xfrm>
          <a:off x="0" y="866775"/>
          <a:ext cx="16268700" cy="0"/>
        </a:xfrm>
        <a:prstGeom prst="line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90" zoomScaleNormal="90" zoomScalePageLayoutView="0" workbookViewId="0" topLeftCell="J1">
      <pane ySplit="12" topLeftCell="A13" activePane="bottomLeft" state="frozen"/>
      <selection pane="topLeft" activeCell="E1" sqref="E1"/>
      <selection pane="bottomLeft" activeCell="O26" sqref="O26"/>
    </sheetView>
  </sheetViews>
  <sheetFormatPr defaultColWidth="11.28125" defaultRowHeight="12.75"/>
  <cols>
    <col min="1" max="1" width="4.57421875" style="9" customWidth="1"/>
    <col min="2" max="2" width="8.421875" style="8" customWidth="1"/>
    <col min="3" max="3" width="9.421875" style="8" bestFit="1" customWidth="1"/>
    <col min="4" max="4" width="34.421875" style="9" bestFit="1" customWidth="1"/>
    <col min="5" max="5" width="11.57421875" style="8" customWidth="1"/>
    <col min="6" max="6" width="9.421875" style="9" customWidth="1"/>
    <col min="7" max="7" width="12.140625" style="7" customWidth="1"/>
    <col min="8" max="8" width="16.28125" style="7" bestFit="1" customWidth="1"/>
    <col min="9" max="9" width="11.421875" style="82" customWidth="1"/>
    <col min="10" max="10" width="9.421875" style="7" customWidth="1"/>
    <col min="11" max="11" width="12.57421875" style="7" bestFit="1" customWidth="1"/>
    <col min="12" max="12" width="15.421875" style="7" bestFit="1" customWidth="1"/>
    <col min="13" max="13" width="11.57421875" style="82" bestFit="1" customWidth="1"/>
    <col min="14" max="14" width="9.421875" style="7" customWidth="1"/>
    <col min="15" max="15" width="11.57421875" style="7" bestFit="1" customWidth="1"/>
    <col min="16" max="16" width="14.8515625" style="7" bestFit="1" customWidth="1"/>
    <col min="17" max="17" width="13.28125" style="9" customWidth="1"/>
    <col min="18" max="18" width="12.7109375" style="9" customWidth="1"/>
    <col min="19" max="19" width="15.421875" style="9" bestFit="1" customWidth="1"/>
    <col min="20" max="16384" width="11.28125" style="9" customWidth="1"/>
  </cols>
  <sheetData>
    <row r="1" spans="1:3" ht="12.75">
      <c r="A1" s="19" t="s">
        <v>10</v>
      </c>
      <c r="B1"/>
      <c r="C1"/>
    </row>
    <row r="2" spans="1:6" ht="12.75">
      <c r="A2" s="19" t="s">
        <v>11</v>
      </c>
      <c r="B2"/>
      <c r="C2"/>
      <c r="D2"/>
      <c r="E2" s="73"/>
      <c r="F2"/>
    </row>
    <row r="3" spans="1:15" ht="12.75">
      <c r="A3" s="19" t="s">
        <v>12</v>
      </c>
      <c r="B3"/>
      <c r="C3"/>
      <c r="K3" s="110"/>
      <c r="L3" s="110"/>
      <c r="M3" s="110"/>
      <c r="N3" s="110"/>
      <c r="O3" s="110"/>
    </row>
    <row r="4" spans="1:15" ht="12.75">
      <c r="A4" s="19" t="s">
        <v>13</v>
      </c>
      <c r="B4"/>
      <c r="C4"/>
      <c r="K4" s="96"/>
      <c r="L4" s="96"/>
      <c r="M4" s="96"/>
      <c r="N4" s="96"/>
      <c r="O4" s="96"/>
    </row>
    <row r="5" spans="1:15" ht="12.75">
      <c r="A5" s="19" t="s">
        <v>14</v>
      </c>
      <c r="B5"/>
      <c r="C5"/>
      <c r="K5" s="96"/>
      <c r="L5" s="96"/>
      <c r="M5" s="96"/>
      <c r="N5" s="96"/>
      <c r="O5" s="96"/>
    </row>
    <row r="6" spans="11:15" ht="12.75">
      <c r="K6" s="96"/>
      <c r="L6" s="96"/>
      <c r="M6" s="96"/>
      <c r="N6" s="96"/>
      <c r="O6" s="96"/>
    </row>
    <row r="7" spans="1:19" ht="18.75">
      <c r="A7" s="111" t="s">
        <v>21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  <row r="8" ht="13.5" thickBot="1"/>
    <row r="9" spans="7:20" ht="13.5" customHeight="1" thickBot="1">
      <c r="G9" s="112" t="s">
        <v>3</v>
      </c>
      <c r="H9" s="113"/>
      <c r="I9" s="113"/>
      <c r="J9" s="113"/>
      <c r="K9" s="113"/>
      <c r="L9" s="113"/>
      <c r="M9" s="113"/>
      <c r="N9" s="113"/>
      <c r="O9" s="113"/>
      <c r="P9" s="114"/>
      <c r="Q9" s="115" t="s">
        <v>17</v>
      </c>
      <c r="R9" s="116"/>
      <c r="S9" s="116"/>
      <c r="T9" s="116"/>
    </row>
    <row r="10" spans="1:20" ht="41.25" customHeight="1" thickBot="1">
      <c r="A10" s="117" t="s">
        <v>2</v>
      </c>
      <c r="B10" s="118"/>
      <c r="C10" s="118"/>
      <c r="D10" s="119"/>
      <c r="E10" s="123" t="s">
        <v>27</v>
      </c>
      <c r="F10" s="124"/>
      <c r="G10" s="124"/>
      <c r="H10" s="125"/>
      <c r="I10" s="126" t="s">
        <v>28</v>
      </c>
      <c r="J10" s="127"/>
      <c r="K10" s="127"/>
      <c r="L10" s="128"/>
      <c r="M10" s="129" t="s">
        <v>29</v>
      </c>
      <c r="N10" s="127"/>
      <c r="O10" s="127"/>
      <c r="P10" s="130"/>
      <c r="Q10" s="115"/>
      <c r="R10" s="116"/>
      <c r="S10" s="116"/>
      <c r="T10" s="116"/>
    </row>
    <row r="11" spans="1:20" ht="13.5" thickBot="1">
      <c r="A11" s="120"/>
      <c r="B11" s="121"/>
      <c r="C11" s="122"/>
      <c r="D11" s="122"/>
      <c r="E11" s="131" t="s">
        <v>23</v>
      </c>
      <c r="F11" s="132"/>
      <c r="G11" s="133"/>
      <c r="H11" s="70"/>
      <c r="I11" s="132" t="s">
        <v>23</v>
      </c>
      <c r="J11" s="132"/>
      <c r="K11" s="134"/>
      <c r="L11" s="62"/>
      <c r="M11" s="98" t="s">
        <v>23</v>
      </c>
      <c r="N11" s="99"/>
      <c r="O11" s="100"/>
      <c r="P11" s="62"/>
      <c r="Q11" s="115"/>
      <c r="R11" s="116"/>
      <c r="S11" s="116"/>
      <c r="T11" s="116"/>
    </row>
    <row r="12" spans="1:20" ht="26.25" thickBot="1">
      <c r="A12" s="56" t="s">
        <v>9</v>
      </c>
      <c r="B12" s="57" t="s">
        <v>7</v>
      </c>
      <c r="C12" s="58" t="s">
        <v>26</v>
      </c>
      <c r="D12" s="57" t="s">
        <v>6</v>
      </c>
      <c r="E12" s="58" t="s">
        <v>22</v>
      </c>
      <c r="F12" s="58" t="s">
        <v>25</v>
      </c>
      <c r="G12" s="57" t="s">
        <v>4</v>
      </c>
      <c r="H12" s="57" t="s">
        <v>5</v>
      </c>
      <c r="I12" s="58" t="s">
        <v>22</v>
      </c>
      <c r="J12" s="58" t="s">
        <v>25</v>
      </c>
      <c r="K12" s="59" t="s">
        <v>4</v>
      </c>
      <c r="L12" s="59" t="s">
        <v>5</v>
      </c>
      <c r="M12" s="58" t="s">
        <v>22</v>
      </c>
      <c r="N12" s="58" t="s">
        <v>25</v>
      </c>
      <c r="O12" s="60" t="s">
        <v>4</v>
      </c>
      <c r="P12" s="60" t="s">
        <v>5</v>
      </c>
      <c r="Q12" s="60" t="s">
        <v>4</v>
      </c>
      <c r="R12" s="60" t="s">
        <v>5</v>
      </c>
      <c r="S12" s="61" t="s">
        <v>18</v>
      </c>
      <c r="T12" s="63" t="s">
        <v>24</v>
      </c>
    </row>
    <row r="13" spans="1:20" ht="12.75">
      <c r="A13" s="50">
        <v>1</v>
      </c>
      <c r="B13" s="51">
        <v>2</v>
      </c>
      <c r="C13" s="51" t="s">
        <v>30</v>
      </c>
      <c r="D13" s="52" t="s">
        <v>31</v>
      </c>
      <c r="E13" s="74" t="s">
        <v>34</v>
      </c>
      <c r="F13" s="71">
        <v>10</v>
      </c>
      <c r="G13" s="38">
        <f>5*10</f>
        <v>50</v>
      </c>
      <c r="H13" s="23">
        <f aca="true" t="shared" si="0" ref="H13:H20">B13*G13</f>
        <v>100</v>
      </c>
      <c r="I13" s="74" t="s">
        <v>32</v>
      </c>
      <c r="J13" s="23">
        <v>9.5</v>
      </c>
      <c r="K13" s="39">
        <f>9.5*12</f>
        <v>114</v>
      </c>
      <c r="L13" s="53">
        <f aca="true" t="shared" si="1" ref="L13:L20">B13*K13</f>
        <v>228</v>
      </c>
      <c r="M13" s="74" t="s">
        <v>33</v>
      </c>
      <c r="N13" s="53">
        <v>9</v>
      </c>
      <c r="O13" s="39">
        <f>9*10</f>
        <v>90</v>
      </c>
      <c r="P13" s="53">
        <f aca="true" t="shared" si="2" ref="P13:P20">B13*O13</f>
        <v>180</v>
      </c>
      <c r="Q13" s="54">
        <f>MIN(F13,J13,N13)</f>
        <v>9</v>
      </c>
      <c r="R13" s="55">
        <f>IF(Q13&gt;1,CHOOSE(1,MIN(G13,O13,K13+2)))</f>
        <v>50</v>
      </c>
      <c r="S13" s="54" t="str">
        <f>+INDEX($E$10:$P$10,1,MATCH(Q13,F13:P13,0))</f>
        <v>MARIA</v>
      </c>
      <c r="T13" s="64"/>
    </row>
    <row r="14" spans="1:20" ht="12.75">
      <c r="A14" s="20">
        <v>2</v>
      </c>
      <c r="B14" s="21"/>
      <c r="C14" s="21"/>
      <c r="D14" s="32"/>
      <c r="E14" s="75"/>
      <c r="F14" s="72"/>
      <c r="G14" s="22"/>
      <c r="H14" s="23">
        <f t="shared" si="0"/>
        <v>0</v>
      </c>
      <c r="I14" s="83"/>
      <c r="J14" s="23"/>
      <c r="K14" s="24"/>
      <c r="L14" s="25">
        <f t="shared" si="1"/>
        <v>0</v>
      </c>
      <c r="M14" s="24"/>
      <c r="N14" s="25"/>
      <c r="O14" s="24"/>
      <c r="P14" s="25">
        <f t="shared" si="2"/>
        <v>0</v>
      </c>
      <c r="Q14" s="54">
        <f aca="true" t="shared" si="3" ref="Q14:Q20">MIN(F14,J14,N14)</f>
        <v>0</v>
      </c>
      <c r="R14" s="55">
        <f>IF(Q14&gt;1,MIN(N14,J14,F14))+1</f>
        <v>1</v>
      </c>
      <c r="S14" s="54">
        <f>+INDEX($E$10:$P$10,1,MATCH(Q14,F14:P14,0))</f>
        <v>0</v>
      </c>
      <c r="T14" s="64"/>
    </row>
    <row r="15" spans="1:20" ht="12.75">
      <c r="A15" s="20">
        <v>3</v>
      </c>
      <c r="B15" s="21"/>
      <c r="C15" s="21"/>
      <c r="D15" s="32"/>
      <c r="E15" s="76"/>
      <c r="F15" s="97"/>
      <c r="G15" s="38"/>
      <c r="H15" s="23">
        <f t="shared" si="0"/>
        <v>0</v>
      </c>
      <c r="I15" s="83"/>
      <c r="J15" s="23"/>
      <c r="K15" s="39"/>
      <c r="L15" s="25">
        <f t="shared" si="1"/>
        <v>0</v>
      </c>
      <c r="M15" s="39"/>
      <c r="N15" s="53"/>
      <c r="O15" s="39"/>
      <c r="P15" s="25">
        <f t="shared" si="2"/>
        <v>0</v>
      </c>
      <c r="Q15" s="54">
        <f t="shared" si="3"/>
        <v>0</v>
      </c>
      <c r="R15" s="55">
        <f aca="true" t="shared" si="4" ref="R15:R20">Q15*B15</f>
        <v>0</v>
      </c>
      <c r="S15" s="54">
        <f aca="true" t="shared" si="5" ref="S15:S20">+INDEX($E$10:$P$10,1,MATCH(Q15,F15:P15,0))</f>
        <v>0</v>
      </c>
      <c r="T15" s="64"/>
    </row>
    <row r="16" spans="1:20" ht="12.75">
      <c r="A16" s="20">
        <v>4</v>
      </c>
      <c r="B16" s="21"/>
      <c r="C16" s="21"/>
      <c r="D16" s="32"/>
      <c r="E16" s="76"/>
      <c r="F16" s="97"/>
      <c r="G16" s="38"/>
      <c r="H16" s="23">
        <f t="shared" si="0"/>
        <v>0</v>
      </c>
      <c r="I16" s="83"/>
      <c r="J16" s="23"/>
      <c r="K16" s="39"/>
      <c r="L16" s="25">
        <f t="shared" si="1"/>
        <v>0</v>
      </c>
      <c r="M16" s="39"/>
      <c r="N16" s="53"/>
      <c r="O16" s="39"/>
      <c r="P16" s="25">
        <f t="shared" si="2"/>
        <v>0</v>
      </c>
      <c r="Q16" s="54">
        <f t="shared" si="3"/>
        <v>0</v>
      </c>
      <c r="R16" s="55">
        <f t="shared" si="4"/>
        <v>0</v>
      </c>
      <c r="S16" s="54">
        <f t="shared" si="5"/>
        <v>0</v>
      </c>
      <c r="T16" s="64"/>
    </row>
    <row r="17" spans="1:20" ht="12.75">
      <c r="A17" s="20">
        <v>5</v>
      </c>
      <c r="B17" s="21"/>
      <c r="C17" s="21"/>
      <c r="D17" s="32"/>
      <c r="E17" s="76"/>
      <c r="F17" s="97"/>
      <c r="G17" s="26"/>
      <c r="H17" s="23">
        <f t="shared" si="0"/>
        <v>0</v>
      </c>
      <c r="I17" s="83"/>
      <c r="J17" s="23"/>
      <c r="K17" s="23"/>
      <c r="L17" s="25">
        <f t="shared" si="1"/>
        <v>0</v>
      </c>
      <c r="M17" s="39"/>
      <c r="N17" s="53"/>
      <c r="O17" s="27"/>
      <c r="P17" s="25">
        <f t="shared" si="2"/>
        <v>0</v>
      </c>
      <c r="Q17" s="54">
        <f t="shared" si="3"/>
        <v>0</v>
      </c>
      <c r="R17" s="55">
        <f t="shared" si="4"/>
        <v>0</v>
      </c>
      <c r="S17" s="54">
        <f t="shared" si="5"/>
        <v>0</v>
      </c>
      <c r="T17" s="64"/>
    </row>
    <row r="18" spans="1:20" ht="12.75">
      <c r="A18" s="20">
        <v>6</v>
      </c>
      <c r="B18" s="21"/>
      <c r="C18" s="21"/>
      <c r="D18" s="32"/>
      <c r="E18" s="76"/>
      <c r="F18" s="97"/>
      <c r="G18" s="26"/>
      <c r="H18" s="23">
        <f t="shared" si="0"/>
        <v>0</v>
      </c>
      <c r="I18" s="83"/>
      <c r="J18" s="23"/>
      <c r="K18" s="23"/>
      <c r="L18" s="42">
        <f t="shared" si="1"/>
        <v>0</v>
      </c>
      <c r="M18" s="91"/>
      <c r="N18" s="69"/>
      <c r="O18" s="27"/>
      <c r="P18" s="25">
        <f t="shared" si="2"/>
        <v>0</v>
      </c>
      <c r="Q18" s="54">
        <f t="shared" si="3"/>
        <v>0</v>
      </c>
      <c r="R18" s="55">
        <f t="shared" si="4"/>
        <v>0</v>
      </c>
      <c r="S18" s="54">
        <f t="shared" si="5"/>
        <v>0</v>
      </c>
      <c r="T18" s="64"/>
    </row>
    <row r="19" spans="1:20" ht="12.75">
      <c r="A19" s="41">
        <v>7</v>
      </c>
      <c r="B19" s="21"/>
      <c r="C19" s="21"/>
      <c r="D19" s="32"/>
      <c r="E19" s="76"/>
      <c r="F19" s="66"/>
      <c r="G19" s="26"/>
      <c r="H19" s="40">
        <f t="shared" si="0"/>
        <v>0</v>
      </c>
      <c r="I19" s="84"/>
      <c r="J19" s="40"/>
      <c r="K19" s="23"/>
      <c r="L19" s="42">
        <f t="shared" si="1"/>
        <v>0</v>
      </c>
      <c r="M19" s="91"/>
      <c r="N19" s="69"/>
      <c r="O19" s="27"/>
      <c r="P19" s="42">
        <f t="shared" si="2"/>
        <v>0</v>
      </c>
      <c r="Q19" s="54">
        <f t="shared" si="3"/>
        <v>0</v>
      </c>
      <c r="R19" s="55">
        <f t="shared" si="4"/>
        <v>0</v>
      </c>
      <c r="S19" s="54">
        <f>+INDEX($E$10:$P$10,1,MATCH(Q19,F19:P19,0))</f>
        <v>0</v>
      </c>
      <c r="T19" s="64"/>
    </row>
    <row r="20" spans="1:20" s="10" customFormat="1" ht="13.5" customHeight="1">
      <c r="A20" s="41">
        <v>8</v>
      </c>
      <c r="B20" s="21"/>
      <c r="C20" s="21"/>
      <c r="D20" s="32"/>
      <c r="E20" s="76"/>
      <c r="F20" s="66"/>
      <c r="G20" s="26"/>
      <c r="H20" s="40">
        <f t="shared" si="0"/>
        <v>0</v>
      </c>
      <c r="I20" s="84"/>
      <c r="J20" s="40"/>
      <c r="K20" s="23"/>
      <c r="L20" s="42">
        <f t="shared" si="1"/>
        <v>0</v>
      </c>
      <c r="M20" s="91"/>
      <c r="N20" s="69"/>
      <c r="O20" s="27"/>
      <c r="P20" s="42">
        <f t="shared" si="2"/>
        <v>0</v>
      </c>
      <c r="Q20" s="54">
        <f t="shared" si="3"/>
        <v>0</v>
      </c>
      <c r="R20" s="55">
        <f t="shared" si="4"/>
        <v>0</v>
      </c>
      <c r="S20" s="54">
        <f t="shared" si="5"/>
        <v>0</v>
      </c>
      <c r="T20" s="65"/>
    </row>
    <row r="21" spans="2:19" ht="12.75">
      <c r="B21" s="2"/>
      <c r="C21" s="2"/>
      <c r="D21" s="3" t="s">
        <v>8</v>
      </c>
      <c r="E21" s="77"/>
      <c r="F21" s="3"/>
      <c r="G21" s="11"/>
      <c r="H21" s="12">
        <f>SUM(H13:H20)</f>
        <v>100</v>
      </c>
      <c r="I21" s="85"/>
      <c r="J21" s="67"/>
      <c r="K21" s="11"/>
      <c r="L21" s="12">
        <f>SUM(L13:L20)</f>
        <v>228</v>
      </c>
      <c r="M21" s="85"/>
      <c r="N21" s="67"/>
      <c r="O21" s="11"/>
      <c r="P21" s="12">
        <f>SUM(P13:P20)</f>
        <v>180</v>
      </c>
      <c r="Q21" s="33"/>
      <c r="R21" s="34">
        <f>SUM(R13:R20)</f>
        <v>51</v>
      </c>
      <c r="S21" s="10"/>
    </row>
    <row r="22" spans="2:19" ht="12.75">
      <c r="B22" s="2"/>
      <c r="C22" s="2"/>
      <c r="D22" s="4" t="s">
        <v>16</v>
      </c>
      <c r="E22" s="78"/>
      <c r="F22" s="4"/>
      <c r="G22" s="13"/>
      <c r="H22" s="14">
        <f>H21*19%</f>
        <v>19</v>
      </c>
      <c r="I22" s="86"/>
      <c r="J22" s="46"/>
      <c r="K22" s="13"/>
      <c r="L22" s="14">
        <f>L21*19%</f>
        <v>43.32</v>
      </c>
      <c r="M22" s="86"/>
      <c r="N22" s="46"/>
      <c r="O22" s="13"/>
      <c r="P22" s="14">
        <f>P21*19%</f>
        <v>34.2</v>
      </c>
      <c r="Q22" s="33"/>
      <c r="R22" s="35">
        <f>R21*19%</f>
        <v>9.69</v>
      </c>
      <c r="S22" s="10"/>
    </row>
    <row r="23" spans="2:19" ht="12.75">
      <c r="B23" s="2"/>
      <c r="C23" s="2"/>
      <c r="D23" s="17" t="s">
        <v>1</v>
      </c>
      <c r="E23" s="79"/>
      <c r="F23" s="17"/>
      <c r="G23" s="30"/>
      <c r="H23" s="31">
        <f>H21+H22</f>
        <v>119</v>
      </c>
      <c r="I23" s="87"/>
      <c r="J23" s="68"/>
      <c r="K23" s="30"/>
      <c r="L23" s="31">
        <f>L21+L22</f>
        <v>271.32</v>
      </c>
      <c r="M23" s="87"/>
      <c r="N23" s="68"/>
      <c r="O23" s="30"/>
      <c r="P23" s="31">
        <f>P21+P22</f>
        <v>214.2</v>
      </c>
      <c r="Q23" s="33"/>
      <c r="R23" s="37">
        <f>SUM(R21:R22)</f>
        <v>60.69</v>
      </c>
      <c r="S23" s="10"/>
    </row>
    <row r="24" spans="2:18" ht="12.75" customHeight="1">
      <c r="B24" s="5"/>
      <c r="C24" s="5"/>
      <c r="D24" s="1"/>
      <c r="E24" s="80"/>
      <c r="F24" s="1"/>
      <c r="G24" s="29"/>
      <c r="H24" s="29"/>
      <c r="I24" s="88"/>
      <c r="J24" s="29"/>
      <c r="O24" s="29"/>
      <c r="P24" s="101" t="s">
        <v>0</v>
      </c>
      <c r="Q24" s="101"/>
      <c r="R24" s="102">
        <f>R23</f>
        <v>60.69</v>
      </c>
    </row>
    <row r="25" spans="2:18" ht="15.75">
      <c r="B25" s="5"/>
      <c r="C25" s="5"/>
      <c r="G25" s="104"/>
      <c r="H25" s="104"/>
      <c r="I25" s="94"/>
      <c r="J25" s="94"/>
      <c r="O25" s="36"/>
      <c r="P25" s="101"/>
      <c r="Q25" s="101"/>
      <c r="R25" s="103"/>
    </row>
    <row r="26" spans="2:16" ht="12.75">
      <c r="B26" s="5"/>
      <c r="C26" s="5"/>
      <c r="D26" s="1"/>
      <c r="E26" s="80"/>
      <c r="F26" s="1"/>
      <c r="G26" s="6"/>
      <c r="H26" s="6"/>
      <c r="I26" s="89"/>
      <c r="J26" s="6"/>
      <c r="O26" s="6"/>
      <c r="P26" s="6"/>
    </row>
    <row r="27" spans="2:18" ht="12.75">
      <c r="B27" s="105" t="s">
        <v>19</v>
      </c>
      <c r="C27" s="106"/>
      <c r="D27" s="106"/>
      <c r="F27" s="93"/>
      <c r="G27" s="15"/>
      <c r="H27" s="15"/>
      <c r="I27" s="2"/>
      <c r="J27" s="15"/>
      <c r="K27" s="15"/>
      <c r="L27" s="15"/>
      <c r="M27" s="2"/>
      <c r="N27" s="15"/>
      <c r="O27" s="15"/>
      <c r="P27" s="49"/>
      <c r="Q27" s="49"/>
      <c r="R27" s="49"/>
    </row>
    <row r="28" spans="1:18" ht="12.75">
      <c r="A28" s="28"/>
      <c r="B28" s="107" t="s">
        <v>20</v>
      </c>
      <c r="C28" s="107"/>
      <c r="D28" s="107"/>
      <c r="E28" s="81"/>
      <c r="F28" s="95"/>
      <c r="G28" s="16"/>
      <c r="K28" s="16"/>
      <c r="L28" s="16"/>
      <c r="M28" s="92"/>
      <c r="N28" s="16"/>
      <c r="O28" s="16"/>
      <c r="P28" s="108"/>
      <c r="Q28" s="108"/>
      <c r="R28" s="44"/>
    </row>
    <row r="29" spans="2:18" ht="12.75">
      <c r="B29" s="107"/>
      <c r="C29" s="107"/>
      <c r="D29" s="107"/>
      <c r="E29" s="81"/>
      <c r="F29" s="95"/>
      <c r="G29" s="16"/>
      <c r="K29" s="16"/>
      <c r="L29" s="16"/>
      <c r="M29" s="92"/>
      <c r="N29" s="16"/>
      <c r="O29" s="16"/>
      <c r="P29" s="108"/>
      <c r="Q29" s="108"/>
      <c r="R29" s="44"/>
    </row>
    <row r="30" spans="2:18" ht="12.75">
      <c r="B30" s="107"/>
      <c r="C30" s="107"/>
      <c r="D30" s="107"/>
      <c r="E30" s="81"/>
      <c r="F30" s="95"/>
      <c r="P30" s="109"/>
      <c r="Q30" s="109"/>
      <c r="R30" s="45"/>
    </row>
    <row r="31" spans="2:18" ht="12.75">
      <c r="B31" s="107"/>
      <c r="C31" s="107"/>
      <c r="D31" s="107"/>
      <c r="E31" s="81"/>
      <c r="F31" s="95"/>
      <c r="L31" s="9"/>
      <c r="M31" s="8"/>
      <c r="N31" s="9"/>
      <c r="O31" s="9"/>
      <c r="P31" s="46"/>
      <c r="Q31" s="44"/>
      <c r="R31" s="45"/>
    </row>
    <row r="32" spans="16:18" ht="12.75">
      <c r="P32" s="47"/>
      <c r="Q32" s="10"/>
      <c r="R32" s="48"/>
    </row>
    <row r="33" spans="7:10" ht="12.75">
      <c r="G33" s="18" t="s">
        <v>15</v>
      </c>
      <c r="H33" s="43">
        <v>43088</v>
      </c>
      <c r="I33" s="90"/>
      <c r="J33" s="43"/>
    </row>
  </sheetData>
  <sheetProtection formatCells="0" insertRows="0"/>
  <protectedRanges>
    <protectedRange sqref="E13:F20 I13:J20 M13:N20" name="Rango13"/>
    <protectedRange sqref="C13:C20" name="PRESENTACION"/>
    <protectedRange sqref="P11 H11 L11" name="FECHA DE COTIZACION"/>
    <protectedRange sqref="B28" name="OBSERVACIONES"/>
    <protectedRange sqref="A17:A20" name="NUM ITEM"/>
    <protectedRange sqref="B13:F20 I13 M13" name="BIEN O PRODUCTO"/>
    <protectedRange sqref="G13:G20" name="PRECIO UNIT. PROVEEDOR 1"/>
    <protectedRange sqref="K13:K20" name="PRECIO UNIT. PROVEEDOR 2"/>
    <protectedRange sqref="O13:O20" name="PRECIO UNIT. PROVEEDOR 3"/>
    <protectedRange sqref="E10:F11 H10:J11 P10:P11 L10:N11" name="NOMBRE PROVEEDOR"/>
    <protectedRange sqref="G17:P20" name="NUEVAS FILAS PARA PRODUCTOS"/>
    <protectedRange sqref="H33:J33" name="FECHA"/>
    <protectedRange sqref="T13:T20" name="STOCK"/>
  </protectedRanges>
  <mergeCells count="19">
    <mergeCell ref="K3:O3"/>
    <mergeCell ref="A7:S7"/>
    <mergeCell ref="G9:P9"/>
    <mergeCell ref="Q9:T11"/>
    <mergeCell ref="A10:D11"/>
    <mergeCell ref="E10:H10"/>
    <mergeCell ref="I10:L10"/>
    <mergeCell ref="M10:P10"/>
    <mergeCell ref="E11:G11"/>
    <mergeCell ref="I11:K11"/>
    <mergeCell ref="M11:O11"/>
    <mergeCell ref="P24:Q25"/>
    <mergeCell ref="R24:R25"/>
    <mergeCell ref="G25:H25"/>
    <mergeCell ref="B27:D27"/>
    <mergeCell ref="B28:D31"/>
    <mergeCell ref="P28:Q28"/>
    <mergeCell ref="P29:Q29"/>
    <mergeCell ref="P30:Q30"/>
  </mergeCells>
  <printOptions horizontalCentered="1"/>
  <pageMargins left="0.1968503937007874" right="0.1968503937007874" top="0.7874015748031497" bottom="0.3937007874015748" header="0" footer="0"/>
  <pageSetup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Usuario.</dc:creator>
  <cp:keywords/>
  <dc:description/>
  <cp:lastModifiedBy>CGalleguillos</cp:lastModifiedBy>
  <cp:lastPrinted>2017-12-26T15:40:36Z</cp:lastPrinted>
  <dcterms:created xsi:type="dcterms:W3CDTF">2008-03-25T18:06:21Z</dcterms:created>
  <dcterms:modified xsi:type="dcterms:W3CDTF">2018-01-12T11:52:49Z</dcterms:modified>
  <cp:category/>
  <cp:version/>
  <cp:contentType/>
  <cp:contentStatus/>
</cp:coreProperties>
</file>