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sus\Downloads\"/>
    </mc:Choice>
  </mc:AlternateContent>
  <bookViews>
    <workbookView xWindow="0" yWindow="0" windowWidth="20490" windowHeight="7665" tabRatio="952" activeTab="1"/>
  </bookViews>
  <sheets>
    <sheet name="DATOS" sheetId="2" r:id="rId1"/>
    <sheet name="CUADRANTE" sheetId="6" r:id="rId2"/>
  </sheets>
  <definedNames>
    <definedName name="_xlnm.Print_Area" localSheetId="1">CUADRANTE!$A$1:$AK$21</definedName>
    <definedName name="_xlnm.Print_Area" localSheetId="0">DATOS!$A$1:$AZ$92</definedName>
    <definedName name="FESTIVOS">DATOS!$I$37:$I$50</definedName>
  </definedNames>
  <calcPr calcId="162913"/>
</workbook>
</file>

<file path=xl/calcChain.xml><?xml version="1.0" encoding="utf-8"?>
<calcChain xmlns="http://schemas.openxmlformats.org/spreadsheetml/2006/main">
  <c r="D22" i="6" l="1"/>
  <c r="E22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Y22" i="6"/>
  <c r="Z22" i="6"/>
  <c r="AA22" i="6"/>
  <c r="AB22" i="6"/>
  <c r="AC22" i="6"/>
  <c r="AD22" i="6"/>
  <c r="AE22" i="6"/>
  <c r="AF22" i="6"/>
  <c r="C22" i="6"/>
  <c r="B22" i="6"/>
  <c r="C19" i="6"/>
  <c r="B9" i="6" l="1"/>
  <c r="AJ5" i="6" l="1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4" i="2"/>
  <c r="AG5" i="6" l="1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I35" i="2" l="1"/>
  <c r="B6" i="6" l="1"/>
  <c r="C6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AD6" i="6"/>
  <c r="AE6" i="6"/>
  <c r="AF6" i="6"/>
  <c r="B7" i="6"/>
  <c r="B13" i="6" s="1"/>
  <c r="C7" i="6"/>
  <c r="C13" i="6" s="1"/>
  <c r="D7" i="6"/>
  <c r="D13" i="6" s="1"/>
  <c r="E7" i="6"/>
  <c r="F7" i="6"/>
  <c r="F13" i="6" s="1"/>
  <c r="G7" i="6"/>
  <c r="H7" i="6"/>
  <c r="I7" i="6"/>
  <c r="J7" i="6"/>
  <c r="J13" i="6" s="1"/>
  <c r="K7" i="6"/>
  <c r="L7" i="6"/>
  <c r="M7" i="6"/>
  <c r="N7" i="6"/>
  <c r="O7" i="6"/>
  <c r="O13" i="6" s="1"/>
  <c r="P7" i="6"/>
  <c r="Q7" i="6"/>
  <c r="R7" i="6"/>
  <c r="S7" i="6"/>
  <c r="T7" i="6"/>
  <c r="U7" i="6"/>
  <c r="V7" i="6"/>
  <c r="W7" i="6"/>
  <c r="W13" i="6" s="1"/>
  <c r="X7" i="6"/>
  <c r="Y7" i="6"/>
  <c r="Z7" i="6"/>
  <c r="AA7" i="6"/>
  <c r="AA13" i="6" s="1"/>
  <c r="AB7" i="6"/>
  <c r="AC7" i="6"/>
  <c r="AD7" i="6"/>
  <c r="AE7" i="6"/>
  <c r="AF7" i="6"/>
  <c r="U9" i="6"/>
  <c r="H13" i="6" l="1"/>
  <c r="AE13" i="6"/>
  <c r="K13" i="6"/>
  <c r="H11" i="6"/>
  <c r="G11" i="6"/>
  <c r="F11" i="6"/>
  <c r="H8" i="6"/>
  <c r="H12" i="6" s="1"/>
  <c r="G13" i="6"/>
  <c r="AD13" i="6"/>
  <c r="V13" i="6"/>
  <c r="N13" i="6"/>
  <c r="Z13" i="6"/>
  <c r="AF13" i="6"/>
  <c r="AB13" i="6"/>
  <c r="X13" i="6"/>
  <c r="P13" i="6"/>
  <c r="L13" i="6"/>
  <c r="AC13" i="6"/>
  <c r="Y13" i="6"/>
  <c r="U13" i="6"/>
  <c r="Q13" i="6"/>
  <c r="M13" i="6"/>
  <c r="I13" i="6"/>
  <c r="E13" i="6"/>
  <c r="Y11" i="6"/>
  <c r="X11" i="6"/>
  <c r="L11" i="6"/>
  <c r="W11" i="6"/>
  <c r="K11" i="6"/>
  <c r="Z11" i="6"/>
  <c r="V11" i="6"/>
  <c r="V8" i="6"/>
  <c r="V12" i="6" s="1"/>
  <c r="J11" i="6"/>
  <c r="U11" i="6"/>
  <c r="U8" i="6"/>
  <c r="U10" i="6" s="1"/>
  <c r="T11" i="6"/>
  <c r="T13" i="6"/>
  <c r="T8" i="6"/>
  <c r="T10" i="6" s="1"/>
  <c r="R8" i="6"/>
  <c r="R13" i="6"/>
  <c r="AC11" i="6"/>
  <c r="Q11" i="6"/>
  <c r="M11" i="6"/>
  <c r="I8" i="6"/>
  <c r="I11" i="6"/>
  <c r="E11" i="6"/>
  <c r="H10" i="6"/>
  <c r="AF11" i="6"/>
  <c r="AB11" i="6"/>
  <c r="P11" i="6"/>
  <c r="D11" i="6"/>
  <c r="AE11" i="6"/>
  <c r="AA11" i="6"/>
  <c r="S11" i="6"/>
  <c r="O11" i="6"/>
  <c r="C11" i="6"/>
  <c r="S8" i="6"/>
  <c r="S13" i="6"/>
  <c r="AD11" i="6"/>
  <c r="R11" i="6"/>
  <c r="N11" i="6"/>
  <c r="B11" i="6"/>
  <c r="Q8" i="6"/>
  <c r="D8" i="6"/>
  <c r="E8" i="6"/>
  <c r="F8" i="6"/>
  <c r="G8" i="6"/>
  <c r="AF8" i="6"/>
  <c r="B8" i="6"/>
  <c r="W8" i="6"/>
  <c r="C8" i="6"/>
  <c r="AE8" i="6"/>
  <c r="L8" i="6"/>
  <c r="AD8" i="6"/>
  <c r="AB8" i="6"/>
  <c r="Z8" i="6"/>
  <c r="X8" i="6"/>
  <c r="P8" i="6"/>
  <c r="N8" i="6"/>
  <c r="J8" i="6"/>
  <c r="AC8" i="6"/>
  <c r="AA8" i="6"/>
  <c r="Y8" i="6"/>
  <c r="O8" i="6"/>
  <c r="M8" i="6"/>
  <c r="K8" i="6"/>
  <c r="U12" i="6" l="1"/>
  <c r="V10" i="6"/>
  <c r="T12" i="6"/>
  <c r="C20" i="6"/>
  <c r="G20" i="6"/>
  <c r="K20" i="6"/>
  <c r="O20" i="6"/>
  <c r="S20" i="6"/>
  <c r="D20" i="6"/>
  <c r="H20" i="6"/>
  <c r="L20" i="6"/>
  <c r="P20" i="6"/>
  <c r="B20" i="6"/>
  <c r="E20" i="6"/>
  <c r="I20" i="6"/>
  <c r="M20" i="6"/>
  <c r="Q20" i="6"/>
  <c r="F20" i="6"/>
  <c r="J20" i="6"/>
  <c r="N20" i="6"/>
  <c r="R20" i="6"/>
  <c r="W20" i="6"/>
  <c r="AA20" i="6"/>
  <c r="AE20" i="6"/>
  <c r="Z20" i="6"/>
  <c r="T20" i="6"/>
  <c r="X20" i="6"/>
  <c r="AB20" i="6"/>
  <c r="AF20" i="6"/>
  <c r="AD20" i="6"/>
  <c r="U20" i="6"/>
  <c r="Y20" i="6"/>
  <c r="AC20" i="6"/>
  <c r="V20" i="6"/>
  <c r="AC12" i="6"/>
  <c r="AC10" i="6"/>
  <c r="N12" i="6"/>
  <c r="N10" i="6"/>
  <c r="K10" i="6"/>
  <c r="K12" i="6"/>
  <c r="AA10" i="6"/>
  <c r="AA12" i="6"/>
  <c r="P10" i="6"/>
  <c r="P12" i="6"/>
  <c r="AD12" i="6"/>
  <c r="AD10" i="6"/>
  <c r="W10" i="6"/>
  <c r="W12" i="6"/>
  <c r="G10" i="6"/>
  <c r="G12" i="6"/>
  <c r="Q12" i="6"/>
  <c r="Q10" i="6"/>
  <c r="X10" i="6"/>
  <c r="X12" i="6"/>
  <c r="B12" i="6"/>
  <c r="B10" i="6"/>
  <c r="F12" i="6"/>
  <c r="F10" i="6"/>
  <c r="L12" i="6"/>
  <c r="L10" i="6"/>
  <c r="O10" i="6"/>
  <c r="O12" i="6"/>
  <c r="J12" i="6"/>
  <c r="J10" i="6"/>
  <c r="Z12" i="6"/>
  <c r="Z10" i="6"/>
  <c r="AE10" i="6"/>
  <c r="AE12" i="6"/>
  <c r="AF10" i="6"/>
  <c r="AF12" i="6"/>
  <c r="E12" i="6"/>
  <c r="E10" i="6"/>
  <c r="S10" i="6"/>
  <c r="S12" i="6"/>
  <c r="I12" i="6"/>
  <c r="I10" i="6"/>
  <c r="M12" i="6"/>
  <c r="M10" i="6"/>
  <c r="Y12" i="6"/>
  <c r="Y10" i="6"/>
  <c r="AB10" i="6"/>
  <c r="AB12" i="6"/>
  <c r="C10" i="6"/>
  <c r="C12" i="6"/>
  <c r="D10" i="6"/>
  <c r="D12" i="6"/>
  <c r="R12" i="6"/>
  <c r="R10" i="6"/>
  <c r="B19" i="6"/>
  <c r="B21" i="6" s="1"/>
  <c r="D19" i="6"/>
  <c r="AE19" i="6"/>
  <c r="E19" i="6"/>
  <c r="X19" i="6"/>
  <c r="I19" i="6"/>
  <c r="F19" i="6"/>
  <c r="M19" i="6"/>
  <c r="Q19" i="6"/>
  <c r="U19" i="6"/>
  <c r="Z19" i="6"/>
  <c r="AD19" i="6"/>
  <c r="J19" i="6"/>
  <c r="N19" i="6"/>
  <c r="R19" i="6"/>
  <c r="V19" i="6"/>
  <c r="AA19" i="6"/>
  <c r="G19" i="6"/>
  <c r="K19" i="6"/>
  <c r="O19" i="6"/>
  <c r="S19" i="6"/>
  <c r="W19" i="6"/>
  <c r="AB19" i="6"/>
  <c r="AF19" i="6"/>
  <c r="AG19" i="6" s="1"/>
  <c r="H19" i="6"/>
  <c r="L19" i="6"/>
  <c r="P19" i="6"/>
  <c r="T19" i="6"/>
  <c r="Y19" i="6"/>
  <c r="AC19" i="6"/>
  <c r="C21" i="6" l="1"/>
  <c r="D21" i="6" s="1"/>
  <c r="E21" i="6" s="1"/>
  <c r="F21" i="6" s="1"/>
  <c r="B3" i="6"/>
  <c r="H2" i="2"/>
  <c r="AE1" i="6" s="1"/>
  <c r="A1" i="2"/>
  <c r="A1" i="6"/>
  <c r="G21" i="6" l="1"/>
  <c r="C3" i="6"/>
  <c r="D3" i="6" s="1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AE3" i="6" s="1"/>
  <c r="AF3" i="6" s="1"/>
  <c r="B4" i="6"/>
  <c r="B17" i="6" s="1"/>
  <c r="H21" i="6" l="1"/>
  <c r="I21" i="6" s="1"/>
  <c r="J21" i="6" s="1"/>
  <c r="K21" i="6" s="1"/>
  <c r="L21" i="6" s="1"/>
  <c r="B16" i="6"/>
  <c r="B15" i="6"/>
  <c r="B14" i="6"/>
  <c r="B2" i="6"/>
  <c r="C2" i="6"/>
  <c r="M21" i="6" l="1"/>
  <c r="C4" i="6"/>
  <c r="C17" i="6" s="1"/>
  <c r="N21" i="6" l="1"/>
  <c r="O21" i="6" s="1"/>
  <c r="P21" i="6" s="1"/>
  <c r="Q21" i="6" s="1"/>
  <c r="R21" i="6" s="1"/>
  <c r="S21" i="6" s="1"/>
  <c r="T21" i="6" s="1"/>
  <c r="C14" i="6"/>
  <c r="C15" i="6"/>
  <c r="C16" i="6"/>
  <c r="C9" i="6"/>
  <c r="D4" i="6"/>
  <c r="D17" i="6" s="1"/>
  <c r="D2" i="6"/>
  <c r="U21" i="6" l="1"/>
  <c r="V21" i="6" s="1"/>
  <c r="D14" i="6"/>
  <c r="D16" i="6"/>
  <c r="D15" i="6"/>
  <c r="D9" i="6"/>
  <c r="E4" i="6"/>
  <c r="E17" i="6" s="1"/>
  <c r="E2" i="6"/>
  <c r="W21" i="6" l="1"/>
  <c r="E16" i="6"/>
  <c r="E14" i="6"/>
  <c r="E15" i="6"/>
  <c r="E9" i="6"/>
  <c r="F4" i="6"/>
  <c r="F17" i="6" s="1"/>
  <c r="F2" i="6"/>
  <c r="X21" i="6" l="1"/>
  <c r="F15" i="6"/>
  <c r="F14" i="6"/>
  <c r="F16" i="6"/>
  <c r="F9" i="6"/>
  <c r="G4" i="6"/>
  <c r="G17" i="6" s="1"/>
  <c r="G2" i="6"/>
  <c r="Y21" i="6" l="1"/>
  <c r="G14" i="6"/>
  <c r="G15" i="6"/>
  <c r="G16" i="6"/>
  <c r="G9" i="6"/>
  <c r="H4" i="6"/>
  <c r="H2" i="6"/>
  <c r="Z21" i="6" l="1"/>
  <c r="H17" i="6"/>
  <c r="H9" i="6"/>
  <c r="H16" i="6"/>
  <c r="H14" i="6"/>
  <c r="H15" i="6"/>
  <c r="I4" i="6"/>
  <c r="I2" i="6"/>
  <c r="AA21" i="6" l="1"/>
  <c r="I9" i="6"/>
  <c r="I17" i="6"/>
  <c r="I16" i="6"/>
  <c r="I15" i="6"/>
  <c r="I14" i="6"/>
  <c r="J4" i="6"/>
  <c r="J17" i="6" s="1"/>
  <c r="J2" i="6"/>
  <c r="AB21" i="6" l="1"/>
  <c r="J15" i="6"/>
  <c r="J16" i="6"/>
  <c r="J14" i="6"/>
  <c r="J9" i="6"/>
  <c r="K4" i="6"/>
  <c r="K17" i="6" s="1"/>
  <c r="K2" i="6"/>
  <c r="AC21" i="6" l="1"/>
  <c r="K14" i="6"/>
  <c r="K15" i="6"/>
  <c r="K16" i="6"/>
  <c r="K9" i="6"/>
  <c r="L4" i="6"/>
  <c r="L17" i="6" s="1"/>
  <c r="L2" i="6"/>
  <c r="AD21" i="6" l="1"/>
  <c r="L14" i="6"/>
  <c r="L15" i="6"/>
  <c r="L16" i="6"/>
  <c r="L9" i="6"/>
  <c r="M4" i="6"/>
  <c r="M17" i="6" s="1"/>
  <c r="M2" i="6"/>
  <c r="AE21" i="6" l="1"/>
  <c r="M16" i="6"/>
  <c r="M15" i="6"/>
  <c r="M14" i="6"/>
  <c r="M9" i="6"/>
  <c r="N4" i="6"/>
  <c r="N17" i="6" s="1"/>
  <c r="N2" i="6"/>
  <c r="AF21" i="6" l="1"/>
  <c r="AF23" i="6" s="1"/>
  <c r="N15" i="6"/>
  <c r="N16" i="6"/>
  <c r="N14" i="6"/>
  <c r="N9" i="6"/>
  <c r="O4" i="6"/>
  <c r="O17" i="6" s="1"/>
  <c r="O2" i="6"/>
  <c r="O14" i="6" l="1"/>
  <c r="O15" i="6"/>
  <c r="O16" i="6"/>
  <c r="O9" i="6"/>
  <c r="P4" i="6"/>
  <c r="P17" i="6" s="1"/>
  <c r="P2" i="6"/>
  <c r="P14" i="6" l="1"/>
  <c r="P16" i="6"/>
  <c r="P15" i="6"/>
  <c r="P9" i="6"/>
  <c r="Q4" i="6"/>
  <c r="Q17" i="6" s="1"/>
  <c r="Q2" i="6"/>
  <c r="Q9" i="6" l="1"/>
  <c r="Q16" i="6"/>
  <c r="Q14" i="6"/>
  <c r="Q15" i="6"/>
  <c r="R4" i="6"/>
  <c r="R17" i="6" s="1"/>
  <c r="R2" i="6"/>
  <c r="R9" i="6" l="1"/>
  <c r="R15" i="6"/>
  <c r="R14" i="6"/>
  <c r="R16" i="6"/>
  <c r="S4" i="6"/>
  <c r="S17" i="6" s="1"/>
  <c r="S2" i="6"/>
  <c r="S9" i="6" l="1"/>
  <c r="S14" i="6"/>
  <c r="S15" i="6"/>
  <c r="S16" i="6"/>
  <c r="T4" i="6"/>
  <c r="T17" i="6" s="1"/>
  <c r="T2" i="6"/>
  <c r="T16" i="6" l="1"/>
  <c r="T14" i="6"/>
  <c r="T15" i="6"/>
  <c r="T9" i="6"/>
  <c r="U4" i="6"/>
  <c r="U17" i="6" s="1"/>
  <c r="U2" i="6"/>
  <c r="U16" i="6" l="1"/>
  <c r="U15" i="6"/>
  <c r="U14" i="6"/>
  <c r="V2" i="6"/>
  <c r="V4" i="6"/>
  <c r="V9" i="6" l="1"/>
  <c r="V17" i="6"/>
  <c r="V15" i="6"/>
  <c r="V16" i="6"/>
  <c r="V14" i="6"/>
  <c r="W4" i="6"/>
  <c r="W17" i="6" s="1"/>
  <c r="W2" i="6"/>
  <c r="W9" i="6" l="1"/>
  <c r="W14" i="6"/>
  <c r="W15" i="6"/>
  <c r="W16" i="6"/>
  <c r="X4" i="6"/>
  <c r="X17" i="6" s="1"/>
  <c r="X2" i="6"/>
  <c r="X14" i="6" l="1"/>
  <c r="X15" i="6"/>
  <c r="X16" i="6"/>
  <c r="X9" i="6"/>
  <c r="Y4" i="6"/>
  <c r="Y17" i="6" s="1"/>
  <c r="Y2" i="6"/>
  <c r="Y16" i="6" l="1"/>
  <c r="Y15" i="6"/>
  <c r="Y14" i="6"/>
  <c r="Y9" i="6"/>
  <c r="Z4" i="6"/>
  <c r="Z17" i="6" s="1"/>
  <c r="Z2" i="6"/>
  <c r="Z15" i="6" l="1"/>
  <c r="Z16" i="6"/>
  <c r="Z14" i="6"/>
  <c r="Z9" i="6"/>
  <c r="AA4" i="6"/>
  <c r="AA17" i="6" s="1"/>
  <c r="AA2" i="6"/>
  <c r="AA14" i="6" l="1"/>
  <c r="AA15" i="6"/>
  <c r="AA16" i="6"/>
  <c r="AA9" i="6"/>
  <c r="AB2" i="6"/>
  <c r="AB4" i="6"/>
  <c r="AB17" i="6" s="1"/>
  <c r="AB14" i="6" l="1"/>
  <c r="AB16" i="6"/>
  <c r="AB15" i="6"/>
  <c r="AB9" i="6"/>
  <c r="AC2" i="6"/>
  <c r="AC4" i="6"/>
  <c r="AC17" i="6" s="1"/>
  <c r="AC16" i="6" l="1"/>
  <c r="AC14" i="6"/>
  <c r="AC15" i="6"/>
  <c r="AC9" i="6"/>
  <c r="AD4" i="6"/>
  <c r="AD17" i="6" s="1"/>
  <c r="AD2" i="6"/>
  <c r="AD15" i="6" l="1"/>
  <c r="AD14" i="6"/>
  <c r="AD16" i="6"/>
  <c r="AD9" i="6"/>
  <c r="AE2" i="6"/>
  <c r="AE4" i="6"/>
  <c r="AE17" i="6" s="1"/>
  <c r="AE14" i="6" l="1"/>
  <c r="AE15" i="6"/>
  <c r="AE16" i="6"/>
  <c r="AE9" i="6"/>
  <c r="AF2" i="6"/>
  <c r="AF4" i="6"/>
  <c r="AF17" i="6" s="1"/>
  <c r="AF16" i="6" l="1"/>
  <c r="AF14" i="6"/>
  <c r="AF15" i="6"/>
  <c r="AF9" i="6"/>
  <c r="AK5" i="6" s="1"/>
</calcChain>
</file>

<file path=xl/sharedStrings.xml><?xml version="1.0" encoding="utf-8"?>
<sst xmlns="http://schemas.openxmlformats.org/spreadsheetml/2006/main" count="120" uniqueCount="84">
  <si>
    <t>TURNOS</t>
  </si>
  <si>
    <t>N1</t>
  </si>
  <si>
    <t>M1</t>
  </si>
  <si>
    <t>PR</t>
  </si>
  <si>
    <t>JORNADA MENSUAL</t>
  </si>
  <si>
    <t>H.NOC</t>
  </si>
  <si>
    <t>H.FES</t>
  </si>
  <si>
    <t>KM</t>
  </si>
  <si>
    <t>CONTRATO</t>
  </si>
  <si>
    <t xml:space="preserve"> JORNADA ANUAL</t>
  </si>
  <si>
    <t>BF</t>
  </si>
  <si>
    <t>NS</t>
  </si>
  <si>
    <t>V</t>
  </si>
  <si>
    <t xml:space="preserve">             NOMBRE</t>
  </si>
  <si>
    <t>H.NOCT.</t>
  </si>
  <si>
    <t>BA</t>
  </si>
  <si>
    <t>H.ENTR.</t>
  </si>
  <si>
    <t>TOTAL</t>
  </si>
  <si>
    <t>DIAS AÑO</t>
  </si>
  <si>
    <t>CANTIDAD DE DIAS ESTE AÑO</t>
  </si>
  <si>
    <t>Año:</t>
  </si>
  <si>
    <t>FECHA</t>
  </si>
  <si>
    <t>TI</t>
  </si>
  <si>
    <t>FO</t>
  </si>
  <si>
    <t>PS</t>
  </si>
  <si>
    <t>CONCEPTOS</t>
  </si>
  <si>
    <t>FESTIVIDAD</t>
  </si>
  <si>
    <t>AP</t>
  </si>
  <si>
    <t>T2</t>
  </si>
  <si>
    <t>T3</t>
  </si>
  <si>
    <t>N4</t>
  </si>
  <si>
    <t>T1</t>
  </si>
  <si>
    <t>B1</t>
  </si>
  <si>
    <t>B2</t>
  </si>
  <si>
    <t>T.HOR.</t>
  </si>
  <si>
    <t>H.SALID</t>
  </si>
  <si>
    <t xml:space="preserve">    FESTIVOS</t>
  </si>
  <si>
    <t xml:space="preserve">    ---------&gt;</t>
  </si>
  <si>
    <t>Atajos de teclado:</t>
  </si>
  <si>
    <r>
      <t xml:space="preserve">Poner la fecha del ordenador: </t>
    </r>
    <r>
      <rPr>
        <b/>
        <sz val="10"/>
        <rFont val="Arial"/>
        <family val="2"/>
      </rPr>
      <t>Ctrl + ;</t>
    </r>
  </si>
  <si>
    <r>
      <t xml:space="preserve">Poner la hora del ordenador: </t>
    </r>
    <r>
      <rPr>
        <b/>
        <sz val="10"/>
        <rFont val="Arial"/>
        <family val="2"/>
      </rPr>
      <t>Ctrl + :</t>
    </r>
  </si>
  <si>
    <r>
      <t xml:space="preserve">Repetir el contenido de la celda inmediatamente superior: </t>
    </r>
    <r>
      <rPr>
        <b/>
        <sz val="10"/>
        <rFont val="Arial"/>
        <family val="2"/>
      </rPr>
      <t>Ctrl + '</t>
    </r>
    <r>
      <rPr>
        <sz val="10"/>
        <rFont val="Arial"/>
        <family val="2"/>
      </rPr>
      <t xml:space="preserve"> (apóstrofe)</t>
    </r>
  </si>
  <si>
    <r>
      <t xml:space="preserve">Repetir del contenido de la celda inmediatamente a la izquierda: </t>
    </r>
    <r>
      <rPr>
        <b/>
        <sz val="10"/>
        <rFont val="Arial"/>
        <family val="2"/>
      </rPr>
      <t>Ctrl + D</t>
    </r>
  </si>
  <si>
    <t>REV.: DIA/HORA</t>
  </si>
  <si>
    <t>* Si nó se bloquean,seleccionamos toda la hoja,clic con botón derecho y en formato-proteger</t>
  </si>
  <si>
    <t>activamos y desactivamos la opción bloqueada</t>
  </si>
  <si>
    <t>oficee 97-2003</t>
  </si>
  <si>
    <t>HORAS</t>
  </si>
  <si>
    <t>Contrato</t>
  </si>
  <si>
    <t xml:space="preserve">&lt;&lt; TOTAL HORAS </t>
  </si>
  <si>
    <t>&lt;&lt;HORAS FESTIVAS</t>
  </si>
  <si>
    <r>
      <t xml:space="preserve">HORA EN LA QUE SE DÁ LA CONDICIÓN CELDA </t>
    </r>
    <r>
      <rPr>
        <b/>
        <sz val="10"/>
        <color rgb="FFFF0000"/>
        <rFont val="Arial"/>
        <family val="2"/>
      </rPr>
      <t>A6</t>
    </r>
  </si>
  <si>
    <t>&gt;&gt; HORA INICIO TURNO</t>
  </si>
  <si>
    <t>&gt;&gt; HORA FIN DE TURNO</t>
  </si>
  <si>
    <t>h.laborables</t>
  </si>
  <si>
    <t>h.festivas</t>
  </si>
  <si>
    <t>&lt;&lt; HORAS NOCTURNAS TOTALES</t>
  </si>
  <si>
    <t>&lt;&lt; HORAS DIARIAS TOTALES</t>
  </si>
  <si>
    <t>DIA DE mañana</t>
  </si>
  <si>
    <t>DIA DE hoy</t>
  </si>
  <si>
    <t>HORAS diurnas</t>
  </si>
  <si>
    <t>HORAS nocturnas</t>
  </si>
  <si>
    <r>
      <t xml:space="preserve">LOCALI. </t>
    </r>
    <r>
      <rPr>
        <b/>
        <sz val="7"/>
        <rFont val="Arial"/>
        <family val="2"/>
      </rPr>
      <t>CELDA</t>
    </r>
    <r>
      <rPr>
        <sz val="8"/>
        <color rgb="FFFF0000"/>
        <rFont val="Arial"/>
        <family val="2"/>
      </rPr>
      <t xml:space="preserve"> SE DA CONDICION</t>
    </r>
    <r>
      <rPr>
        <b/>
        <sz val="8"/>
        <color rgb="FFFF0000"/>
        <rFont val="Arial"/>
        <family val="2"/>
      </rPr>
      <t xml:space="preserve"> A6</t>
    </r>
  </si>
  <si>
    <t>Hasta las 24:00 H</t>
  </si>
  <si>
    <t>A PARTIR DE LAS 24h</t>
  </si>
  <si>
    <t>A PARTIR DE LAS 24 H</t>
  </si>
  <si>
    <r>
      <t xml:space="preserve">Lo que buscaría ahora es </t>
    </r>
    <r>
      <rPr>
        <u/>
        <sz val="10"/>
        <rFont val="Arial"/>
        <family val="2"/>
      </rPr>
      <t xml:space="preserve">hallar las </t>
    </r>
    <r>
      <rPr>
        <b/>
        <u/>
        <sz val="10"/>
        <rFont val="Arial"/>
        <family val="2"/>
      </rPr>
      <t>horas festivas</t>
    </r>
    <r>
      <rPr>
        <u/>
        <sz val="10"/>
        <rFont val="Arial"/>
        <family val="2"/>
      </rPr>
      <t xml:space="preserve"> que sobrepasen al valor de la </t>
    </r>
    <r>
      <rPr>
        <b/>
        <u/>
        <sz val="10"/>
        <color rgb="FFFF0000"/>
        <rFont val="Arial"/>
        <family val="2"/>
      </rPr>
      <t>celda A6</t>
    </r>
  </si>
  <si>
    <t xml:space="preserve">En el ejemplo anterior tenemos que : </t>
  </si>
  <si>
    <t>2ª.- Horas FESTIVAS son la que estan comprendidas entre las 00:00 y las 24:00 del dia festivo</t>
  </si>
  <si>
    <t>1ª.- Horas FESTIVAS son la que estan comprendidas entre las 00:00 del sabado y las 24:00 del domingo(es decir,las 24 horas del sabado y las 24 horas del domingo)</t>
  </si>
  <si>
    <t>&gt;&gt;&gt;</t>
  </si>
  <si>
    <t>MA</t>
  </si>
  <si>
    <r>
      <t>HALLAR HORAS FESTIVAS  MAYOR CELDA</t>
    </r>
    <r>
      <rPr>
        <b/>
        <sz val="1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A6</t>
    </r>
  </si>
  <si>
    <t>El dia 26 sobrepasa 4 horas del valor de la celda A6</t>
  </si>
  <si>
    <t>(desde las 19:00 hasta las 07:00,que es cuando se cumple la condición de la celdaB28)</t>
  </si>
  <si>
    <t>(desde las 19:00 hasta las 07:00,que es cuando se cumple la condición de la celdaB28).El dia siguiente es festivo condicion celdaB29</t>
  </si>
  <si>
    <t>El dia 27 serian 12 horas</t>
  </si>
  <si>
    <t>El dia 28 serian 12 horas</t>
  </si>
  <si>
    <t xml:space="preserve">El dia 29 serian 5 horas </t>
  </si>
  <si>
    <t>El dia 31, serian 12 horas</t>
  </si>
  <si>
    <t>(desde las 19:00 hasta las 24:00 ; condición de la celdaB29)</t>
  </si>
  <si>
    <t>(desde las 07:00 hasta las 19:00 ; condición de la celda B29)</t>
  </si>
  <si>
    <t>(que es cuando se alcanza el valor de la celda A6 en B21:AF21,a las 03:00 ,la condición hasta las 07:00 que es cuando finaliza turno)</t>
  </si>
  <si>
    <t>HORAS ACUMULADAS FESTIVAS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</si>
</sst>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0.0"/>
    <numFmt numFmtId="165" formatCode="_-* #,##0.00\ [$€]_-;\-* #,##0.00\ [$€]_-;_-* &quot;-&quot;??\ [$€]_-;_-@_-"/>
    <numFmt numFmtId="166" formatCode="0.0_ ;[Red]\-0.0\ "/>
    <numFmt numFmtId="167" formatCode="0_ ;[Red]\-0\ "/>
    <numFmt numFmtId="168" formatCode="mmmm"/>
    <numFmt numFmtId="169" formatCode="d"/>
    <numFmt numFmtId="170" formatCode="hh:mm;@"/>
    <numFmt numFmtId="171" formatCode="hh:mm"/>
    <numFmt numFmtId="172" formatCode="h:mm;@"/>
  </numFmts>
  <fonts count="63" x14ac:knownFonts="1">
    <font>
      <sz val="10"/>
      <name val="Arial"/>
    </font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7"/>
      <name val="Verdana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name val="Book Antiqua"/>
      <family val="1"/>
    </font>
    <font>
      <sz val="8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 Narrow"/>
      <family val="2"/>
    </font>
    <font>
      <b/>
      <sz val="8"/>
      <color indexed="10"/>
      <name val="Book Antiqua"/>
      <family val="1"/>
    </font>
    <font>
      <sz val="6"/>
      <name val="Arial"/>
      <family val="2"/>
    </font>
    <font>
      <b/>
      <sz val="9"/>
      <name val="Arial"/>
      <family val="2"/>
    </font>
    <font>
      <b/>
      <sz val="7"/>
      <color indexed="10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8.5"/>
      <color indexed="8"/>
      <name val="Verdana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color indexed="48"/>
      <name val="Arial"/>
      <family val="2"/>
    </font>
    <font>
      <b/>
      <sz val="6"/>
      <color indexed="48"/>
      <name val="Arial"/>
      <family val="2"/>
    </font>
    <font>
      <sz val="5"/>
      <name val="Arial"/>
      <family val="2"/>
    </font>
    <font>
      <sz val="7"/>
      <color rgb="FFFF0000"/>
      <name val="Arial"/>
      <family val="2"/>
    </font>
    <font>
      <sz val="7"/>
      <color rgb="FF4D5153"/>
      <name val="Arial"/>
      <family val="2"/>
    </font>
    <font>
      <b/>
      <sz val="10"/>
      <color rgb="FFFF0000"/>
      <name val="Arial"/>
      <family val="2"/>
    </font>
    <font>
      <sz val="7"/>
      <color rgb="FF00B0F0"/>
      <name val="Calibri"/>
      <family val="2"/>
    </font>
    <font>
      <sz val="7"/>
      <color rgb="FF00B0F0"/>
      <name val="Arial"/>
      <family val="2"/>
    </font>
    <font>
      <sz val="7"/>
      <color rgb="FF660066"/>
      <name val="Calibri"/>
      <family val="2"/>
    </font>
    <font>
      <sz val="7"/>
      <color rgb="FFCC9900"/>
      <name val="Arial"/>
      <family val="2"/>
    </font>
    <font>
      <sz val="7"/>
      <color rgb="FF00B050"/>
      <name val="Arial"/>
      <family val="2"/>
    </font>
    <font>
      <b/>
      <sz val="6"/>
      <color rgb="FF00B050"/>
      <name val="Arial"/>
      <family val="2"/>
    </font>
    <font>
      <b/>
      <sz val="10"/>
      <name val="Arial Narrow"/>
      <family val="2"/>
    </font>
    <font>
      <sz val="8"/>
      <color rgb="FFCC00FF"/>
      <name val="Arial"/>
      <family val="2"/>
    </font>
    <font>
      <sz val="7"/>
      <color theme="2" tint="-0.249977111117893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6"/>
      <color rgb="FFC00000"/>
      <name val="Times New Roman"/>
      <family val="1"/>
    </font>
    <font>
      <sz val="6"/>
      <color rgb="FF6600CC"/>
      <name val="Times New Roman"/>
      <family val="1"/>
    </font>
    <font>
      <u/>
      <sz val="10"/>
      <name val="Arial"/>
      <family val="2"/>
    </font>
    <font>
      <b/>
      <u/>
      <sz val="10"/>
      <name val="Arial"/>
      <family val="2"/>
    </font>
    <font>
      <b/>
      <u/>
      <sz val="10"/>
      <color rgb="FFFF0000"/>
      <name val="Arial"/>
      <family val="2"/>
    </font>
    <font>
      <sz val="6"/>
      <color rgb="FFFF0000"/>
      <name val="Calibri"/>
      <family val="2"/>
    </font>
    <font>
      <b/>
      <i/>
      <sz val="14"/>
      <color rgb="FFFF0000"/>
      <name val="Arial"/>
      <family val="2"/>
    </font>
    <font>
      <sz val="8"/>
      <color rgb="FF000000"/>
      <name val="Arial"/>
      <family val="2"/>
    </font>
    <font>
      <sz val="7"/>
      <color rgb="FF250BE5"/>
      <name val="Arial"/>
      <family val="2"/>
    </font>
    <font>
      <sz val="8"/>
      <color rgb="FF250BE5"/>
      <name val="Arial"/>
      <family val="2"/>
    </font>
    <font>
      <b/>
      <sz val="6"/>
      <color rgb="FF250BE5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888888"/>
      </left>
      <right style="medium">
        <color rgb="FF888888"/>
      </right>
      <top/>
      <bottom style="medium">
        <color rgb="FF888888"/>
      </bottom>
      <diagonal/>
    </border>
  </borders>
  <cellStyleXfs count="5">
    <xf numFmtId="0" fontId="0" fillId="0" borderId="0">
      <protection locked="0"/>
    </xf>
    <xf numFmtId="165" fontId="8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</cellStyleXfs>
  <cellXfs count="422">
    <xf numFmtId="0" fontId="0" fillId="0" borderId="0" xfId="0">
      <protection locked="0"/>
    </xf>
    <xf numFmtId="0" fontId="0" fillId="0" borderId="0" xfId="0" applyNumberFormat="1">
      <protection locked="0"/>
    </xf>
    <xf numFmtId="0" fontId="20" fillId="0" borderId="0" xfId="0" applyFont="1" applyFill="1" applyBorder="1">
      <protection locked="0"/>
    </xf>
    <xf numFmtId="0" fontId="0" fillId="0" borderId="0" xfId="0" applyNumberFormat="1" applyProtection="1">
      <protection locked="0"/>
    </xf>
    <xf numFmtId="0" fontId="0" fillId="0" borderId="0" xfId="0" applyNumberFormat="1" applyBorder="1" applyProtection="1">
      <protection locked="0"/>
    </xf>
    <xf numFmtId="0" fontId="29" fillId="0" borderId="20" xfId="0" applyFont="1" applyBorder="1" applyProtection="1">
      <protection locked="0"/>
    </xf>
    <xf numFmtId="0" fontId="0" fillId="0" borderId="22" xfId="0" applyNumberFormat="1" applyBorder="1" applyProtection="1">
      <protection locked="0"/>
    </xf>
    <xf numFmtId="0" fontId="0" fillId="0" borderId="20" xfId="0" applyBorder="1" applyProtection="1">
      <protection locked="0"/>
    </xf>
    <xf numFmtId="0" fontId="0" fillId="0" borderId="21" xfId="0" applyNumberFormat="1" applyBorder="1" applyProtection="1">
      <protection locked="0"/>
    </xf>
    <xf numFmtId="0" fontId="0" fillId="0" borderId="19" xfId="0" applyNumberFormat="1" applyBorder="1" applyProtection="1">
      <protection locked="0"/>
    </xf>
    <xf numFmtId="0" fontId="0" fillId="0" borderId="50" xfId="0" applyNumberFormat="1" applyBorder="1" applyProtection="1">
      <protection locked="0"/>
    </xf>
    <xf numFmtId="0" fontId="0" fillId="0" borderId="0" xfId="0" applyNumberFormat="1" applyFill="1" applyBorder="1" applyProtection="1">
      <protection locked="0"/>
    </xf>
    <xf numFmtId="0" fontId="9" fillId="2" borderId="6" xfId="0" applyNumberFormat="1" applyFont="1" applyFill="1" applyBorder="1" applyAlignment="1" applyProtection="1">
      <alignment horizontal="center"/>
    </xf>
    <xf numFmtId="0" fontId="9" fillId="2" borderId="0" xfId="0" applyNumberFormat="1" applyFont="1" applyFill="1" applyBorder="1" applyAlignment="1" applyProtection="1">
      <alignment horizontal="center"/>
    </xf>
    <xf numFmtId="0" fontId="9" fillId="2" borderId="3" xfId="0" applyNumberFormat="1" applyFont="1" applyFill="1" applyBorder="1" applyAlignment="1" applyProtection="1">
      <alignment horizontal="right"/>
    </xf>
    <xf numFmtId="0" fontId="12" fillId="2" borderId="4" xfId="0" applyNumberFormat="1" applyFont="1" applyFill="1" applyBorder="1" applyAlignment="1" applyProtection="1">
      <alignment horizontal="center"/>
    </xf>
    <xf numFmtId="0" fontId="12" fillId="2" borderId="32" xfId="0" applyNumberFormat="1" applyFont="1" applyFill="1" applyBorder="1" applyProtection="1"/>
    <xf numFmtId="0" fontId="6" fillId="2" borderId="4" xfId="0" applyFont="1" applyFill="1" applyBorder="1" applyProtection="1"/>
    <xf numFmtId="0" fontId="14" fillId="2" borderId="4" xfId="0" applyFont="1" applyFill="1" applyBorder="1" applyProtection="1"/>
    <xf numFmtId="0" fontId="0" fillId="2" borderId="5" xfId="0" applyFill="1" applyBorder="1" applyProtection="1"/>
    <xf numFmtId="0" fontId="0" fillId="2" borderId="4" xfId="0" applyFill="1" applyBorder="1" applyProtection="1"/>
    <xf numFmtId="0" fontId="20" fillId="2" borderId="0" xfId="0" applyFont="1" applyFill="1" applyBorder="1" applyProtection="1"/>
    <xf numFmtId="0" fontId="20" fillId="2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26" fillId="2" borderId="3" xfId="0" applyNumberFormat="1" applyFont="1" applyFill="1" applyBorder="1" applyAlignment="1" applyProtection="1">
      <alignment horizontal="center"/>
      <protection locked="0"/>
    </xf>
    <xf numFmtId="0" fontId="6" fillId="2" borderId="3" xfId="0" applyNumberFormat="1" applyFont="1" applyFill="1" applyBorder="1" applyAlignment="1" applyProtection="1">
      <alignment horizontal="center"/>
    </xf>
    <xf numFmtId="0" fontId="12" fillId="2" borderId="10" xfId="0" applyFont="1" applyFill="1" applyBorder="1" applyAlignment="1">
      <alignment horizontal="center"/>
      <protection locked="0"/>
    </xf>
    <xf numFmtId="0" fontId="18" fillId="0" borderId="0" xfId="0" applyFont="1" applyFill="1" applyBorder="1">
      <protection locked="0"/>
    </xf>
    <xf numFmtId="0" fontId="3" fillId="0" borderId="24" xfId="0" applyNumberFormat="1" applyFont="1" applyFill="1" applyBorder="1" applyAlignment="1" applyProtection="1">
      <alignment horizontal="center"/>
      <protection locked="0"/>
    </xf>
    <xf numFmtId="0" fontId="3" fillId="0" borderId="28" xfId="0" applyNumberFormat="1" applyFont="1" applyFill="1" applyBorder="1" applyAlignment="1" applyProtection="1">
      <alignment horizontal="center"/>
      <protection locked="0"/>
    </xf>
    <xf numFmtId="0" fontId="3" fillId="0" borderId="47" xfId="0" applyNumberFormat="1" applyFont="1" applyFill="1" applyBorder="1" applyAlignment="1" applyProtection="1">
      <alignment horizontal="center"/>
      <protection locked="0"/>
    </xf>
    <xf numFmtId="0" fontId="3" fillId="0" borderId="29" xfId="0" applyNumberFormat="1" applyFont="1" applyFill="1" applyBorder="1" applyAlignment="1" applyProtection="1">
      <alignment horizontal="center"/>
      <protection locked="0"/>
    </xf>
    <xf numFmtId="0" fontId="3" fillId="0" borderId="51" xfId="0" applyNumberFormat="1" applyFont="1" applyFill="1" applyBorder="1" applyAlignment="1" applyProtection="1">
      <alignment horizontal="center"/>
      <protection locked="0"/>
    </xf>
    <xf numFmtId="170" fontId="3" fillId="0" borderId="51" xfId="0" applyNumberFormat="1" applyFont="1" applyFill="1" applyBorder="1" applyAlignment="1" applyProtection="1">
      <alignment horizontal="center"/>
      <protection locked="0"/>
    </xf>
    <xf numFmtId="170" fontId="3" fillId="0" borderId="24" xfId="0" applyNumberFormat="1" applyFont="1" applyFill="1" applyBorder="1" applyAlignment="1" applyProtection="1">
      <alignment horizontal="center"/>
      <protection locked="0"/>
    </xf>
    <xf numFmtId="170" fontId="3" fillId="0" borderId="29" xfId="0" applyNumberFormat="1" applyFont="1" applyFill="1" applyBorder="1" applyAlignment="1" applyProtection="1">
      <alignment horizontal="center"/>
      <protection locked="0"/>
    </xf>
    <xf numFmtId="170" fontId="3" fillId="0" borderId="28" xfId="0" applyNumberFormat="1" applyFont="1" applyFill="1" applyBorder="1" applyAlignment="1" applyProtection="1">
      <alignment horizontal="center"/>
      <protection locked="0"/>
    </xf>
    <xf numFmtId="20" fontId="3" fillId="0" borderId="24" xfId="0" applyNumberFormat="1" applyFont="1" applyFill="1" applyBorder="1" applyAlignment="1" applyProtection="1">
      <alignment horizontal="center"/>
      <protection locked="0"/>
    </xf>
    <xf numFmtId="20" fontId="3" fillId="0" borderId="29" xfId="0" applyNumberFormat="1" applyFont="1" applyFill="1" applyBorder="1" applyAlignment="1" applyProtection="1">
      <alignment horizontal="center"/>
      <protection locked="0"/>
    </xf>
    <xf numFmtId="0" fontId="9" fillId="0" borderId="5" xfId="0" applyNumberFormat="1" applyFont="1" applyFill="1" applyBorder="1" applyAlignment="1" applyProtection="1">
      <alignment horizontal="center"/>
      <protection locked="0"/>
    </xf>
    <xf numFmtId="0" fontId="12" fillId="0" borderId="10" xfId="0" applyFont="1" applyFill="1" applyBorder="1" applyAlignment="1">
      <alignment horizontal="center"/>
      <protection locked="0"/>
    </xf>
    <xf numFmtId="0" fontId="12" fillId="0" borderId="10" xfId="0" applyNumberFormat="1" applyFont="1" applyFill="1" applyBorder="1" applyAlignment="1">
      <alignment horizontal="center"/>
      <protection locked="0"/>
    </xf>
    <xf numFmtId="167" fontId="12" fillId="0" borderId="10" xfId="0" applyNumberFormat="1" applyFont="1" applyFill="1" applyBorder="1" applyAlignment="1">
      <alignment horizontal="center"/>
      <protection locked="0"/>
    </xf>
    <xf numFmtId="0" fontId="9" fillId="0" borderId="0" xfId="0" applyNumberFormat="1" applyFont="1" applyFill="1" applyBorder="1" applyProtection="1">
      <protection locked="0"/>
    </xf>
    <xf numFmtId="0" fontId="9" fillId="0" borderId="0" xfId="0" applyFont="1" applyFill="1" applyBorder="1" applyAlignment="1">
      <alignment horizontal="center"/>
      <protection locked="0"/>
    </xf>
    <xf numFmtId="0" fontId="32" fillId="0" borderId="0" xfId="0" applyNumberFormat="1" applyFont="1" applyFill="1" applyBorder="1" applyProtection="1">
      <protection locked="0"/>
    </xf>
    <xf numFmtId="0" fontId="30" fillId="0" borderId="0" xfId="0" applyNumberFormat="1" applyFon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0" fontId="16" fillId="0" borderId="0" xfId="0" applyNumberFormat="1" applyFont="1" applyFill="1" applyBorder="1" applyAlignment="1" applyProtection="1">
      <protection locked="0"/>
    </xf>
    <xf numFmtId="2" fontId="16" fillId="0" borderId="0" xfId="0" applyNumberFormat="1" applyFont="1" applyFill="1" applyBorder="1" applyAlignment="1" applyProtection="1">
      <protection locked="0"/>
    </xf>
    <xf numFmtId="0" fontId="21" fillId="0" borderId="0" xfId="0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9" fillId="0" borderId="10" xfId="0" applyNumberFormat="1" applyFont="1" applyFill="1" applyBorder="1" applyProtection="1">
      <protection locked="0"/>
    </xf>
    <xf numFmtId="0" fontId="12" fillId="2" borderId="3" xfId="0" applyNumberFormat="1" applyFont="1" applyFill="1" applyBorder="1" applyProtection="1"/>
    <xf numFmtId="0" fontId="2" fillId="0" borderId="0" xfId="3" applyNumberFormat="1" applyFont="1" applyFill="1" applyBorder="1">
      <protection locked="0"/>
    </xf>
    <xf numFmtId="0" fontId="6" fillId="2" borderId="5" xfId="0" applyNumberFormat="1" applyFont="1" applyFill="1" applyBorder="1" applyAlignment="1" applyProtection="1">
      <alignment horizontal="center"/>
    </xf>
    <xf numFmtId="2" fontId="12" fillId="0" borderId="0" xfId="0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16" fillId="0" borderId="0" xfId="0" applyFont="1" applyFill="1" applyBorder="1" applyProtection="1">
      <protection locked="0"/>
    </xf>
    <xf numFmtId="0" fontId="2" fillId="0" borderId="0" xfId="0" applyFont="1" applyFill="1" applyBorder="1" applyProtection="1"/>
    <xf numFmtId="0" fontId="3" fillId="0" borderId="23" xfId="0" applyNumberFormat="1" applyFont="1" applyFill="1" applyBorder="1" applyAlignment="1" applyProtection="1">
      <alignment horizontal="center"/>
      <protection locked="0"/>
    </xf>
    <xf numFmtId="170" fontId="3" fillId="0" borderId="23" xfId="0" applyNumberFormat="1" applyFont="1" applyFill="1" applyBorder="1" applyAlignment="1" applyProtection="1">
      <alignment horizontal="center"/>
      <protection locked="0"/>
    </xf>
    <xf numFmtId="170" fontId="3" fillId="0" borderId="47" xfId="0" applyNumberFormat="1" applyFont="1" applyFill="1" applyBorder="1" applyAlignment="1" applyProtection="1">
      <alignment horizontal="center"/>
      <protection locked="0"/>
    </xf>
    <xf numFmtId="2" fontId="3" fillId="0" borderId="50" xfId="0" applyNumberFormat="1" applyFont="1" applyFill="1" applyBorder="1" applyAlignment="1" applyProtection="1">
      <alignment horizontal="center"/>
      <protection locked="0"/>
    </xf>
    <xf numFmtId="167" fontId="2" fillId="0" borderId="0" xfId="0" applyNumberFormat="1" applyFont="1" applyFill="1" applyBorder="1" applyAlignment="1" applyProtection="1">
      <alignment horizontal="center" vertical="center"/>
      <protection locked="0"/>
    </xf>
    <xf numFmtId="168" fontId="5" fillId="3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53" xfId="0" applyFont="1" applyBorder="1" applyAlignment="1" applyProtection="1">
      <alignment horizontal="center" vertical="center"/>
      <protection locked="0"/>
    </xf>
    <xf numFmtId="168" fontId="5" fillId="0" borderId="6" xfId="0" applyNumberFormat="1" applyFont="1" applyFill="1" applyBorder="1" applyAlignment="1" applyProtection="1">
      <alignment horizontal="center" vertical="center"/>
      <protection locked="0"/>
    </xf>
    <xf numFmtId="0" fontId="12" fillId="0" borderId="40" xfId="0" applyFont="1" applyBorder="1" applyAlignment="1" applyProtection="1">
      <alignment horizontal="center" vertical="center"/>
      <protection locked="0"/>
    </xf>
    <xf numFmtId="0" fontId="7" fillId="0" borderId="56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3" applyFont="1" applyFill="1" applyBorder="1" applyAlignment="1">
      <alignment horizontal="center" wrapText="1"/>
      <protection locked="0"/>
    </xf>
    <xf numFmtId="0" fontId="2" fillId="0" borderId="0" xfId="3" applyNumberFormat="1" applyFont="1" applyFill="1" applyBorder="1" applyAlignment="1">
      <alignment horizontal="center" wrapText="1"/>
      <protection locked="0"/>
    </xf>
    <xf numFmtId="0" fontId="2" fillId="0" borderId="0" xfId="3" applyFont="1" applyFill="1" applyBorder="1" applyAlignment="1" applyProtection="1">
      <alignment horizontal="center" wrapText="1"/>
      <protection locked="0"/>
    </xf>
    <xf numFmtId="0" fontId="2" fillId="0" borderId="0" xfId="3" applyNumberFormat="1" applyFont="1" applyFill="1" applyBorder="1" applyAlignment="1" applyProtection="1">
      <alignment horizontal="center" wrapText="1"/>
      <protection locked="0"/>
    </xf>
    <xf numFmtId="0" fontId="10" fillId="0" borderId="0" xfId="3" applyFont="1" applyFill="1" applyBorder="1" applyAlignment="1">
      <alignment horizontal="center" wrapText="1"/>
      <protection locked="0"/>
    </xf>
    <xf numFmtId="0" fontId="1" fillId="0" borderId="0" xfId="3" applyFill="1" applyBorder="1">
      <protection locked="0"/>
    </xf>
    <xf numFmtId="0" fontId="10" fillId="0" borderId="0" xfId="3" applyNumberFormat="1" applyFont="1" applyFill="1" applyBorder="1" applyAlignment="1">
      <alignment horizontal="center" wrapText="1"/>
      <protection locked="0"/>
    </xf>
    <xf numFmtId="0" fontId="2" fillId="0" borderId="0" xfId="3" applyNumberFormat="1" applyFont="1" applyFill="1" applyBorder="1" applyAlignment="1">
      <alignment horizontal="center"/>
      <protection locked="0"/>
    </xf>
    <xf numFmtId="2" fontId="38" fillId="0" borderId="0" xfId="3" applyNumberFormat="1" applyFont="1" applyFill="1" applyBorder="1" applyAlignment="1">
      <alignment horizontal="center" wrapText="1"/>
      <protection locked="0"/>
    </xf>
    <xf numFmtId="0" fontId="2" fillId="0" borderId="0" xfId="3" applyFont="1" applyFill="1" applyBorder="1" applyAlignment="1">
      <alignment horizontal="center"/>
      <protection locked="0"/>
    </xf>
    <xf numFmtId="0" fontId="0" fillId="0" borderId="10" xfId="0" applyFill="1" applyBorder="1" applyProtection="1">
      <protection locked="0"/>
    </xf>
    <xf numFmtId="0" fontId="6" fillId="0" borderId="10" xfId="0" applyNumberFormat="1" applyFont="1" applyFill="1" applyBorder="1" applyProtection="1">
      <protection locked="0"/>
    </xf>
    <xf numFmtId="0" fontId="0" fillId="0" borderId="10" xfId="0" applyNumberFormat="1" applyFill="1" applyBorder="1" applyProtection="1">
      <protection locked="0"/>
    </xf>
    <xf numFmtId="0" fontId="9" fillId="0" borderId="30" xfId="0" applyNumberFormat="1" applyFont="1" applyFill="1" applyBorder="1" applyProtection="1">
      <protection locked="0"/>
    </xf>
    <xf numFmtId="0" fontId="12" fillId="2" borderId="58" xfId="0" applyFont="1" applyFill="1" applyBorder="1" applyAlignment="1">
      <alignment horizontal="center"/>
      <protection locked="0"/>
    </xf>
    <xf numFmtId="14" fontId="3" fillId="0" borderId="18" xfId="0" applyNumberFormat="1" applyFont="1" applyFill="1" applyBorder="1" applyAlignment="1">
      <alignment horizontal="center"/>
      <protection locked="0"/>
    </xf>
    <xf numFmtId="14" fontId="9" fillId="0" borderId="18" xfId="0" applyNumberFormat="1" applyFont="1" applyFill="1" applyBorder="1" applyAlignment="1">
      <alignment horizontal="center"/>
      <protection locked="0"/>
    </xf>
    <xf numFmtId="14" fontId="9" fillId="0" borderId="18" xfId="0" applyNumberFormat="1" applyFont="1" applyFill="1" applyBorder="1" applyProtection="1">
      <protection locked="0"/>
    </xf>
    <xf numFmtId="14" fontId="9" fillId="0" borderId="44" xfId="0" applyNumberFormat="1" applyFont="1" applyFill="1" applyBorder="1" applyProtection="1">
      <protection locked="0"/>
    </xf>
    <xf numFmtId="0" fontId="6" fillId="0" borderId="0" xfId="0" applyNumberFormat="1" applyFont="1" applyFill="1" applyBorder="1">
      <protection locked="0"/>
    </xf>
    <xf numFmtId="0" fontId="9" fillId="0" borderId="0" xfId="0" applyNumberFormat="1" applyFont="1" applyFill="1" applyBorder="1" applyAlignment="1">
      <alignment horizontal="center"/>
      <protection locked="0"/>
    </xf>
    <xf numFmtId="0" fontId="0" fillId="0" borderId="0" xfId="0" applyNumberFormat="1" applyFill="1" applyBorder="1">
      <protection locked="0"/>
    </xf>
    <xf numFmtId="0" fontId="3" fillId="0" borderId="0" xfId="0" applyNumberFormat="1" applyFont="1" applyFill="1" applyBorder="1" applyAlignment="1">
      <alignment horizontal="center" vertical="center"/>
      <protection locked="0"/>
    </xf>
    <xf numFmtId="167" fontId="25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12" fillId="0" borderId="36" xfId="0" applyFont="1" applyBorder="1" applyAlignment="1" applyProtection="1">
      <alignment horizontal="center" vertical="center"/>
      <protection locked="0"/>
    </xf>
    <xf numFmtId="0" fontId="12" fillId="0" borderId="39" xfId="0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70" fontId="12" fillId="0" borderId="9" xfId="0" applyNumberFormat="1" applyFont="1" applyFill="1" applyBorder="1" applyAlignment="1" applyProtection="1">
      <alignment horizontal="center" vertical="center"/>
      <protection locked="0"/>
    </xf>
    <xf numFmtId="170" fontId="12" fillId="0" borderId="24" xfId="0" applyNumberFormat="1" applyFont="1" applyFill="1" applyBorder="1" applyAlignment="1" applyProtection="1">
      <alignment horizontal="center" vertical="center"/>
      <protection locked="0"/>
    </xf>
    <xf numFmtId="20" fontId="13" fillId="0" borderId="9" xfId="0" applyNumberFormat="1" applyFont="1" applyFill="1" applyBorder="1" applyAlignment="1" applyProtection="1">
      <alignment horizontal="center" vertical="center"/>
      <protection locked="0"/>
    </xf>
    <xf numFmtId="20" fontId="13" fillId="0" borderId="24" xfId="0" applyNumberFormat="1" applyFont="1" applyFill="1" applyBorder="1" applyAlignment="1" applyProtection="1">
      <alignment horizontal="center" vertical="center"/>
      <protection locked="0"/>
    </xf>
    <xf numFmtId="2" fontId="12" fillId="0" borderId="0" xfId="0" applyNumberFormat="1" applyFont="1" applyBorder="1" applyAlignment="1" applyProtection="1">
      <alignment horizontal="center" vertical="center"/>
      <protection locked="0"/>
    </xf>
    <xf numFmtId="169" fontId="3" fillId="0" borderId="27" xfId="0" applyNumberFormat="1" applyFont="1" applyFill="1" applyBorder="1" applyAlignment="1" applyProtection="1">
      <alignment horizontal="center" vertical="center"/>
      <protection locked="0"/>
    </xf>
    <xf numFmtId="169" fontId="3" fillId="0" borderId="28" xfId="0" applyNumberFormat="1" applyFont="1" applyFill="1" applyBorder="1" applyAlignment="1" applyProtection="1">
      <alignment horizontal="center" vertical="center"/>
      <protection locked="0"/>
    </xf>
    <xf numFmtId="2" fontId="12" fillId="0" borderId="24" xfId="0" applyNumberFormat="1" applyFont="1" applyBorder="1" applyAlignment="1" applyProtection="1">
      <alignment horizontal="center" vertical="center"/>
      <protection locked="0"/>
    </xf>
    <xf numFmtId="167" fontId="22" fillId="2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165" fontId="2" fillId="0" borderId="34" xfId="1" applyFont="1" applyFill="1" applyBorder="1" applyAlignment="1" applyProtection="1">
      <alignment horizontal="center" vertical="center"/>
      <protection locked="0"/>
    </xf>
    <xf numFmtId="169" fontId="3" fillId="0" borderId="25" xfId="0" applyNumberFormat="1" applyFont="1" applyFill="1" applyBorder="1" applyAlignment="1" applyProtection="1">
      <alignment horizontal="center" vertical="center"/>
      <protection locked="0"/>
    </xf>
    <xf numFmtId="0" fontId="27" fillId="0" borderId="33" xfId="0" applyFont="1" applyFill="1" applyBorder="1" applyAlignment="1" applyProtection="1">
      <alignment horizontal="center" vertical="center"/>
      <protection locked="0"/>
    </xf>
    <xf numFmtId="0" fontId="27" fillId="0" borderId="23" xfId="0" applyFont="1" applyFill="1" applyBorder="1" applyAlignment="1" applyProtection="1">
      <alignment horizontal="center" vertical="center"/>
      <protection locked="0"/>
    </xf>
    <xf numFmtId="167" fontId="3" fillId="0" borderId="37" xfId="0" applyNumberFormat="1" applyFont="1" applyFill="1" applyBorder="1" applyAlignment="1" applyProtection="1">
      <alignment horizontal="center" vertical="center"/>
      <protection locked="0"/>
    </xf>
    <xf numFmtId="167" fontId="3" fillId="0" borderId="51" xfId="0" applyNumberFormat="1" applyFont="1" applyFill="1" applyBorder="1" applyAlignment="1" applyProtection="1">
      <alignment horizontal="center" vertical="center"/>
      <protection locked="0"/>
    </xf>
    <xf numFmtId="0" fontId="27" fillId="0" borderId="7" xfId="0" applyFont="1" applyFill="1" applyBorder="1" applyAlignment="1" applyProtection="1">
      <alignment horizontal="center" vertical="center"/>
      <protection locked="0"/>
    </xf>
    <xf numFmtId="0" fontId="1" fillId="0" borderId="0" xfId="0" applyFont="1">
      <protection locked="0"/>
    </xf>
    <xf numFmtId="170" fontId="3" fillId="0" borderId="38" xfId="0" applyNumberFormat="1" applyFont="1" applyFill="1" applyBorder="1" applyAlignment="1" applyProtection="1">
      <alignment horizontal="center"/>
      <protection locked="0"/>
    </xf>
    <xf numFmtId="170" fontId="3" fillId="0" borderId="48" xfId="0" applyNumberFormat="1" applyFont="1" applyFill="1" applyBorder="1" applyAlignment="1" applyProtection="1">
      <alignment horizontal="center"/>
      <protection locked="0"/>
    </xf>
    <xf numFmtId="170" fontId="3" fillId="0" borderId="26" xfId="0" applyNumberFormat="1" applyFont="1" applyFill="1" applyBorder="1" applyAlignment="1" applyProtection="1">
      <alignment horizontal="center"/>
      <protection locked="0"/>
    </xf>
    <xf numFmtId="170" fontId="3" fillId="0" borderId="57" xfId="0" applyNumberFormat="1" applyFont="1" applyFill="1" applyBorder="1" applyAlignment="1" applyProtection="1">
      <alignment horizontal="center"/>
      <protection locked="0"/>
    </xf>
    <xf numFmtId="170" fontId="3" fillId="0" borderId="59" xfId="0" applyNumberFormat="1" applyFont="1" applyFill="1" applyBorder="1" applyAlignment="1" applyProtection="1">
      <alignment horizontal="center"/>
      <protection locked="0"/>
    </xf>
    <xf numFmtId="170" fontId="3" fillId="0" borderId="25" xfId="0" applyNumberFormat="1" applyFont="1" applyFill="1" applyBorder="1" applyAlignment="1" applyProtection="1">
      <alignment horizontal="center"/>
      <protection locked="0"/>
    </xf>
    <xf numFmtId="0" fontId="6" fillId="0" borderId="37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46" xfId="0" applyNumberFormat="1" applyFont="1" applyFill="1" applyBorder="1" applyAlignment="1" applyProtection="1">
      <alignment horizontal="center" vertical="center"/>
      <protection locked="0"/>
    </xf>
    <xf numFmtId="0" fontId="6" fillId="0" borderId="55" xfId="0" applyNumberFormat="1" applyFont="1" applyFill="1" applyBorder="1" applyAlignment="1" applyProtection="1">
      <alignment horizontal="center" vertical="center"/>
      <protection locked="0"/>
    </xf>
    <xf numFmtId="0" fontId="6" fillId="0" borderId="27" xfId="0" applyNumberFormat="1" applyFont="1" applyFill="1" applyBorder="1" applyAlignment="1" applyProtection="1">
      <alignment horizontal="center" vertical="center"/>
      <protection locked="0"/>
    </xf>
    <xf numFmtId="0" fontId="6" fillId="0" borderId="33" xfId="0" applyNumberFormat="1" applyFont="1" applyFill="1" applyBorder="1" applyAlignment="1" applyProtection="1">
      <alignment horizontal="center" vertical="center"/>
      <protection locked="0"/>
    </xf>
    <xf numFmtId="0" fontId="6" fillId="2" borderId="46" xfId="0" applyNumberFormat="1" applyFont="1" applyFill="1" applyBorder="1" applyAlignment="1" applyProtection="1">
      <alignment horizontal="center" vertical="center"/>
      <protection locked="0"/>
    </xf>
    <xf numFmtId="0" fontId="6" fillId="2" borderId="9" xfId="0" applyNumberFormat="1" applyFont="1" applyFill="1" applyBorder="1" applyAlignment="1" applyProtection="1">
      <alignment horizontal="center" vertical="center"/>
      <protection locked="0"/>
    </xf>
    <xf numFmtId="0" fontId="6" fillId="2" borderId="55" xfId="0" applyNumberFormat="1" applyFont="1" applyFill="1" applyBorder="1" applyAlignment="1" applyProtection="1">
      <alignment horizontal="center" vertical="center"/>
      <protection locked="0"/>
    </xf>
    <xf numFmtId="0" fontId="6" fillId="2" borderId="27" xfId="0" applyNumberFormat="1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167" fontId="12" fillId="0" borderId="14" xfId="0" applyNumberFormat="1" applyFont="1" applyFill="1" applyBorder="1" applyAlignment="1" applyProtection="1">
      <alignment horizontal="center" vertical="center"/>
      <protection locked="0"/>
    </xf>
    <xf numFmtId="167" fontId="12" fillId="0" borderId="51" xfId="0" applyNumberFormat="1" applyFont="1" applyFill="1" applyBorder="1" applyAlignment="1" applyProtection="1">
      <alignment horizontal="center" vertical="center"/>
      <protection locked="0"/>
    </xf>
    <xf numFmtId="167" fontId="12" fillId="0" borderId="8" xfId="0" applyNumberFormat="1" applyFont="1" applyFill="1" applyBorder="1" applyAlignment="1" applyProtection="1">
      <alignment horizontal="center" vertical="center"/>
      <protection locked="0"/>
    </xf>
    <xf numFmtId="167" fontId="12" fillId="0" borderId="3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left" vertical="center"/>
    </xf>
    <xf numFmtId="0" fontId="38" fillId="2" borderId="4" xfId="0" applyNumberFormat="1" applyFont="1" applyFill="1" applyBorder="1" applyAlignment="1" applyProtection="1">
      <alignment horizontal="center"/>
    </xf>
    <xf numFmtId="0" fontId="1" fillId="0" borderId="0" xfId="0" applyNumberFormat="1" applyFont="1" applyProtection="1">
      <protection locked="0"/>
    </xf>
    <xf numFmtId="0" fontId="40" fillId="0" borderId="0" xfId="0" applyFont="1">
      <protection locked="0"/>
    </xf>
    <xf numFmtId="0" fontId="12" fillId="2" borderId="11" xfId="0" applyNumberFormat="1" applyFont="1" applyFill="1" applyBorder="1" applyProtection="1"/>
    <xf numFmtId="0" fontId="6" fillId="2" borderId="13" xfId="0" applyNumberFormat="1" applyFont="1" applyFill="1" applyBorder="1" applyAlignment="1" applyProtection="1">
      <alignment horizontal="center"/>
    </xf>
    <xf numFmtId="0" fontId="7" fillId="7" borderId="41" xfId="0" applyFont="1" applyFill="1" applyBorder="1" applyAlignment="1" applyProtection="1">
      <alignment horizontal="center" vertical="center"/>
      <protection locked="0"/>
    </xf>
    <xf numFmtId="167" fontId="26" fillId="8" borderId="3" xfId="0" applyNumberFormat="1" applyFont="1" applyFill="1" applyBorder="1" applyAlignment="1" applyProtection="1">
      <alignment horizontal="center" vertical="center"/>
      <protection locked="0"/>
    </xf>
    <xf numFmtId="0" fontId="17" fillId="0" borderId="6" xfId="0" applyFont="1" applyBorder="1" applyAlignment="1">
      <protection locked="0"/>
    </xf>
    <xf numFmtId="0" fontId="28" fillId="0" borderId="6" xfId="0" applyFont="1" applyBorder="1" applyAlignment="1">
      <protection locked="0"/>
    </xf>
    <xf numFmtId="0" fontId="9" fillId="5" borderId="6" xfId="0" applyNumberFormat="1" applyFont="1" applyFill="1" applyBorder="1" applyAlignment="1" applyProtection="1">
      <protection locked="0"/>
    </xf>
    <xf numFmtId="0" fontId="20" fillId="5" borderId="6" xfId="0" applyNumberFormat="1" applyFont="1" applyFill="1" applyBorder="1" applyAlignment="1" applyProtection="1"/>
    <xf numFmtId="0" fontId="20" fillId="5" borderId="6" xfId="0" applyNumberFormat="1" applyFont="1" applyFill="1" applyBorder="1" applyAlignment="1" applyProtection="1">
      <protection locked="0"/>
    </xf>
    <xf numFmtId="0" fontId="18" fillId="5" borderId="33" xfId="0" applyNumberFormat="1" applyFont="1" applyFill="1" applyBorder="1" applyAlignment="1" applyProtection="1">
      <protection locked="0"/>
    </xf>
    <xf numFmtId="0" fontId="20" fillId="2" borderId="12" xfId="0" applyFont="1" applyFill="1" applyBorder="1" applyProtection="1"/>
    <xf numFmtId="0" fontId="20" fillId="2" borderId="12" xfId="0" applyFont="1" applyFill="1" applyBorder="1" applyAlignment="1" applyProtection="1">
      <alignment horizontal="center"/>
    </xf>
    <xf numFmtId="0" fontId="20" fillId="2" borderId="13" xfId="0" applyFont="1" applyFill="1" applyBorder="1" applyAlignment="1" applyProtection="1">
      <alignment horizontal="center"/>
    </xf>
    <xf numFmtId="0" fontId="0" fillId="0" borderId="0" xfId="0" applyFill="1" applyBorder="1" applyAlignment="1">
      <protection locked="0"/>
    </xf>
    <xf numFmtId="167" fontId="25" fillId="0" borderId="4" xfId="0" applyNumberFormat="1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</xf>
    <xf numFmtId="0" fontId="2" fillId="6" borderId="11" xfId="0" applyFont="1" applyFill="1" applyBorder="1" applyAlignment="1" applyProtection="1">
      <alignment horizontal="center" vertical="center"/>
    </xf>
    <xf numFmtId="0" fontId="2" fillId="0" borderId="52" xfId="0" applyFont="1" applyBorder="1" applyAlignment="1" applyProtection="1">
      <alignment horizontal="center" vertical="center"/>
      <protection locked="0"/>
    </xf>
    <xf numFmtId="2" fontId="41" fillId="0" borderId="24" xfId="0" applyNumberFormat="1" applyFont="1" applyBorder="1" applyAlignment="1">
      <alignment horizontal="center" vertical="center"/>
      <protection locked="0"/>
    </xf>
    <xf numFmtId="170" fontId="3" fillId="0" borderId="16" xfId="0" applyNumberFormat="1" applyFont="1" applyFill="1" applyBorder="1" applyAlignment="1" applyProtection="1">
      <alignment horizontal="center"/>
      <protection locked="0"/>
    </xf>
    <xf numFmtId="170" fontId="3" fillId="0" borderId="17" xfId="0" applyNumberFormat="1" applyFont="1" applyFill="1" applyBorder="1" applyAlignment="1" applyProtection="1">
      <alignment horizontal="center"/>
      <protection locked="0"/>
    </xf>
    <xf numFmtId="170" fontId="3" fillId="0" borderId="43" xfId="0" applyNumberFormat="1" applyFont="1" applyFill="1" applyBorder="1" applyAlignment="1" applyProtection="1">
      <alignment horizontal="center"/>
      <protection locked="0"/>
    </xf>
    <xf numFmtId="170" fontId="3" fillId="0" borderId="22" xfId="0" applyNumberFormat="1" applyFont="1" applyFill="1" applyBorder="1" applyAlignment="1" applyProtection="1">
      <alignment horizontal="center"/>
      <protection locked="0"/>
    </xf>
    <xf numFmtId="171" fontId="3" fillId="0" borderId="17" xfId="0" applyNumberFormat="1" applyFont="1" applyFill="1" applyBorder="1" applyAlignment="1" applyProtection="1">
      <alignment horizontal="center"/>
      <protection locked="0"/>
    </xf>
    <xf numFmtId="0" fontId="3" fillId="0" borderId="0" xfId="3" applyNumberFormat="1" applyFont="1" applyFill="1" applyBorder="1" applyAlignment="1">
      <alignment horizontal="center" vertical="center"/>
      <protection locked="0"/>
    </xf>
    <xf numFmtId="0" fontId="3" fillId="0" borderId="0" xfId="0" applyNumberFormat="1" applyFont="1" applyFill="1" applyBorder="1" applyAlignment="1">
      <alignment horizontal="center" vertical="center"/>
      <protection locked="0"/>
    </xf>
    <xf numFmtId="171" fontId="32" fillId="9" borderId="51" xfId="0" applyNumberFormat="1" applyFont="1" applyFill="1" applyBorder="1" applyAlignment="1">
      <alignment horizontal="center"/>
      <protection locked="0"/>
    </xf>
    <xf numFmtId="171" fontId="32" fillId="9" borderId="24" xfId="0" applyNumberFormat="1" applyFont="1" applyFill="1" applyBorder="1" applyAlignment="1">
      <alignment horizontal="center"/>
      <protection locked="0"/>
    </xf>
    <xf numFmtId="0" fontId="2" fillId="0" borderId="45" xfId="0" applyFont="1" applyFill="1" applyBorder="1" applyAlignment="1" applyProtection="1">
      <alignment horizontal="center" vertical="center"/>
      <protection locked="0"/>
    </xf>
    <xf numFmtId="167" fontId="2" fillId="0" borderId="45" xfId="0" applyNumberFormat="1" applyFont="1" applyFill="1" applyBorder="1" applyAlignment="1" applyProtection="1">
      <alignment vertical="center"/>
      <protection locked="0"/>
    </xf>
    <xf numFmtId="0" fontId="37" fillId="0" borderId="52" xfId="0" applyFont="1" applyBorder="1" applyAlignment="1" applyProtection="1">
      <alignment horizontal="center" vertical="center"/>
      <protection locked="0"/>
    </xf>
    <xf numFmtId="2" fontId="42" fillId="0" borderId="0" xfId="0" applyNumberFormat="1" applyFont="1" applyBorder="1" applyAlignment="1" applyProtection="1">
      <alignment horizontal="center" vertical="center"/>
      <protection locked="0"/>
    </xf>
    <xf numFmtId="170" fontId="12" fillId="0" borderId="0" xfId="0" applyNumberFormat="1" applyFont="1" applyBorder="1" applyAlignment="1" applyProtection="1">
      <alignment horizontal="center" vertical="center"/>
      <protection locked="0"/>
    </xf>
    <xf numFmtId="2" fontId="2" fillId="0" borderId="0" xfId="0" applyNumberFormat="1" applyFont="1" applyBorder="1" applyAlignment="1" applyProtection="1">
      <alignment horizontal="left" vertical="center"/>
      <protection locked="0"/>
    </xf>
    <xf numFmtId="2" fontId="46" fillId="0" borderId="0" xfId="0" applyNumberFormat="1" applyFont="1" applyBorder="1" applyAlignment="1" applyProtection="1">
      <alignment horizontal="left" vertical="center"/>
      <protection locked="0"/>
    </xf>
    <xf numFmtId="0" fontId="45" fillId="0" borderId="0" xfId="0" applyFont="1" applyBorder="1" applyAlignment="1" applyProtection="1">
      <alignment horizontal="center" vertical="center"/>
      <protection locked="0"/>
    </xf>
    <xf numFmtId="2" fontId="45" fillId="0" borderId="0" xfId="0" applyNumberFormat="1" applyFont="1" applyBorder="1" applyAlignment="1" applyProtection="1">
      <alignment horizontal="center" vertical="center"/>
      <protection locked="0"/>
    </xf>
    <xf numFmtId="167" fontId="3" fillId="0" borderId="15" xfId="0" applyNumberFormat="1" applyFont="1" applyFill="1" applyBorder="1" applyAlignment="1" applyProtection="1">
      <alignment horizontal="center" vertical="center"/>
      <protection locked="0"/>
    </xf>
    <xf numFmtId="2" fontId="39" fillId="0" borderId="24" xfId="0" applyNumberFormat="1" applyFont="1" applyBorder="1" applyAlignment="1">
      <alignment horizontal="center" vertical="center"/>
      <protection locked="0"/>
    </xf>
    <xf numFmtId="0" fontId="20" fillId="0" borderId="0" xfId="0" applyNumberFormat="1" applyFont="1" applyFill="1" applyBorder="1" applyProtection="1"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>
      <alignment horizontal="center"/>
      <protection locked="0"/>
    </xf>
    <xf numFmtId="0" fontId="12" fillId="0" borderId="0" xfId="0" applyNumberFormat="1" applyFont="1" applyFill="1" applyBorder="1" applyProtection="1">
      <protection locked="0"/>
    </xf>
    <xf numFmtId="164" fontId="12" fillId="0" borderId="0" xfId="0" applyNumberFormat="1" applyFont="1" applyFill="1" applyBorder="1" applyAlignment="1" applyProtection="1">
      <alignment horizontal="center"/>
      <protection locked="0"/>
    </xf>
    <xf numFmtId="164" fontId="12" fillId="0" borderId="0" xfId="0" applyNumberFormat="1" applyFont="1" applyFill="1" applyBorder="1" applyProtection="1">
      <protection locked="0"/>
    </xf>
    <xf numFmtId="2" fontId="18" fillId="0" borderId="0" xfId="0" applyNumberFormat="1" applyFont="1" applyFill="1" applyBorder="1" applyProtection="1">
      <protection locked="0"/>
    </xf>
    <xf numFmtId="0" fontId="31" fillId="0" borderId="0" xfId="0" applyNumberFormat="1" applyFont="1" applyFill="1" applyBorder="1">
      <protection locked="0"/>
    </xf>
    <xf numFmtId="0" fontId="2" fillId="0" borderId="0" xfId="0" applyFont="1" applyFill="1" applyBorder="1" applyAlignment="1">
      <alignment vertical="center"/>
      <protection locked="0"/>
    </xf>
    <xf numFmtId="0" fontId="19" fillId="0" borderId="0" xfId="0" applyFont="1" applyFill="1" applyBorder="1" applyAlignment="1">
      <alignment horizontal="center" vertical="center"/>
      <protection locked="0"/>
    </xf>
    <xf numFmtId="0" fontId="16" fillId="0" borderId="0" xfId="0" applyFont="1" applyFill="1" applyBorder="1" applyAlignment="1">
      <alignment horizontal="center" vertical="center"/>
      <protection locked="0"/>
    </xf>
    <xf numFmtId="0" fontId="2" fillId="0" borderId="0" xfId="0" applyNumberFormat="1" applyFont="1" applyFill="1" applyBorder="1" applyAlignment="1">
      <alignment vertical="center"/>
      <protection locked="0"/>
    </xf>
    <xf numFmtId="0" fontId="19" fillId="0" borderId="0" xfId="0" applyNumberFormat="1" applyFont="1" applyFill="1" applyBorder="1" applyAlignment="1">
      <alignment horizontal="center" vertical="center"/>
      <protection locked="0"/>
    </xf>
    <xf numFmtId="0" fontId="16" fillId="0" borderId="0" xfId="0" applyNumberFormat="1" applyFont="1" applyFill="1" applyBorder="1" applyAlignment="1">
      <alignment horizontal="center" vertic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1" fontId="1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Protection="1"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0" fillId="0" borderId="0" xfId="0" applyNumberFormat="1" applyFont="1" applyFill="1" applyBorder="1">
      <protection locked="0"/>
    </xf>
    <xf numFmtId="164" fontId="30" fillId="0" borderId="0" xfId="0" applyNumberFormat="1" applyFont="1" applyFill="1" applyBorder="1" applyAlignment="1" applyProtection="1">
      <alignment horizontal="center"/>
      <protection locked="0"/>
    </xf>
    <xf numFmtId="0" fontId="31" fillId="0" borderId="0" xfId="0" applyNumberFormat="1" applyFont="1" applyFill="1" applyBorder="1" applyProtection="1">
      <protection locked="0"/>
    </xf>
    <xf numFmtId="0" fontId="6" fillId="0" borderId="0" xfId="0" applyNumberFormat="1" applyFont="1" applyFill="1" applyBorder="1" applyProtection="1">
      <protection locked="0"/>
    </xf>
    <xf numFmtId="164" fontId="18" fillId="0" borderId="0" xfId="0" applyNumberFormat="1" applyFont="1" applyFill="1" applyBorder="1" applyProtection="1">
      <protection locked="0"/>
    </xf>
    <xf numFmtId="0" fontId="33" fillId="0" borderId="0" xfId="0" applyNumberFormat="1" applyFont="1" applyFill="1" applyBorder="1" applyProtection="1">
      <protection locked="0"/>
    </xf>
    <xf numFmtId="0" fontId="33" fillId="0" borderId="0" xfId="0" applyNumberFormat="1" applyFont="1" applyFill="1" applyBorder="1"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Protection="1">
      <protection locked="0"/>
    </xf>
    <xf numFmtId="0" fontId="11" fillId="0" borderId="0" xfId="3" applyNumberFormat="1" applyFont="1" applyFill="1" applyBorder="1" applyAlignment="1">
      <alignment horizontal="center" vertical="center"/>
      <protection locked="0"/>
    </xf>
    <xf numFmtId="0" fontId="11" fillId="0" borderId="0" xfId="3" applyNumberFormat="1" applyFont="1" applyFill="1" applyBorder="1" applyAlignment="1">
      <alignment horizontal="center" vertical="center" wrapText="1"/>
      <protection locked="0"/>
    </xf>
    <xf numFmtId="0" fontId="11" fillId="0" borderId="0" xfId="3" applyFont="1" applyFill="1" applyBorder="1" applyAlignment="1">
      <alignment horizontal="center" vertical="center" wrapText="1"/>
      <protection locked="0"/>
    </xf>
    <xf numFmtId="0" fontId="2" fillId="0" borderId="0" xfId="3" applyNumberFormat="1" applyFont="1" applyFill="1" applyBorder="1" applyAlignment="1">
      <alignment horizontal="center" vertical="center" wrapText="1"/>
      <protection locked="0"/>
    </xf>
    <xf numFmtId="0" fontId="2" fillId="0" borderId="0" xfId="3" applyFont="1" applyFill="1" applyBorder="1" applyAlignment="1">
      <alignment horizontal="center" vertical="center" wrapText="1"/>
      <protection locked="0"/>
    </xf>
    <xf numFmtId="0" fontId="2" fillId="0" borderId="0" xfId="3" applyNumberFormat="1" applyFont="1" applyFill="1" applyBorder="1" applyAlignment="1">
      <alignment horizontal="center" vertical="center"/>
      <protection locked="0"/>
    </xf>
    <xf numFmtId="0" fontId="2" fillId="0" borderId="0" xfId="3" applyFont="1" applyFill="1" applyBorder="1" applyAlignment="1">
      <alignment horizontal="center" vertical="center"/>
      <protection locked="0"/>
    </xf>
    <xf numFmtId="0" fontId="9" fillId="0" borderId="0" xfId="0" applyNumberFormat="1" applyFont="1" applyFill="1" applyBorder="1" applyAlignment="1">
      <alignment horizontal="center" vertical="center"/>
      <protection locked="0"/>
    </xf>
    <xf numFmtId="0" fontId="2" fillId="0" borderId="0" xfId="3" applyFont="1" applyFill="1" applyBorder="1" applyAlignment="1" applyProtection="1">
      <alignment horizontal="center" vertical="center" wrapText="1"/>
      <protection locked="0"/>
    </xf>
    <xf numFmtId="0" fontId="2" fillId="0" borderId="0" xfId="3" applyNumberFormat="1" applyFont="1" applyFill="1" applyBorder="1" applyAlignment="1" applyProtection="1">
      <alignment horizontal="center" vertical="center" wrapText="1"/>
      <protection locked="0"/>
    </xf>
    <xf numFmtId="2" fontId="2" fillId="0" borderId="0" xfId="2" applyNumberFormat="1" applyFont="1" applyFill="1" applyBorder="1" applyProtection="1">
      <protection locked="0"/>
    </xf>
    <xf numFmtId="2" fontId="2" fillId="0" borderId="0" xfId="2" applyNumberFormat="1" applyFont="1" applyFill="1" applyBorder="1">
      <protection locked="0"/>
    </xf>
    <xf numFmtId="0" fontId="1" fillId="0" borderId="0" xfId="0" applyNumberFormat="1" applyFont="1" applyFill="1" applyBorder="1">
      <protection locked="0"/>
    </xf>
    <xf numFmtId="0" fontId="6" fillId="0" borderId="0" xfId="2" applyNumberFormat="1" applyFont="1" applyFill="1" applyBorder="1" applyAlignment="1" applyProtection="1">
      <alignment horizontal="center"/>
    </xf>
    <xf numFmtId="2" fontId="38" fillId="0" borderId="0" xfId="3" applyNumberFormat="1" applyFont="1" applyFill="1" applyBorder="1" applyAlignment="1">
      <alignment horizontal="center" vertical="center" wrapText="1"/>
      <protection locked="0"/>
    </xf>
    <xf numFmtId="2" fontId="2" fillId="0" borderId="0" xfId="2" applyNumberFormat="1" applyFont="1" applyFill="1" applyBorder="1" applyAlignment="1">
      <alignment horizontal="center"/>
      <protection locked="0"/>
    </xf>
    <xf numFmtId="2" fontId="2" fillId="0" borderId="0" xfId="2" applyNumberFormat="1" applyFont="1" applyFill="1" applyBorder="1" applyAlignment="1" applyProtection="1">
      <alignment horizontal="center"/>
    </xf>
    <xf numFmtId="2" fontId="2" fillId="0" borderId="0" xfId="2" applyNumberFormat="1" applyFont="1" applyFill="1" applyBorder="1" applyProtection="1"/>
    <xf numFmtId="0" fontId="3" fillId="0" borderId="21" xfId="0" applyNumberFormat="1" applyFont="1" applyFill="1" applyBorder="1" applyAlignment="1" applyProtection="1">
      <alignment horizontal="center"/>
      <protection locked="0"/>
    </xf>
    <xf numFmtId="0" fontId="3" fillId="0" borderId="8" xfId="0" applyNumberFormat="1" applyFont="1" applyFill="1" applyBorder="1" applyAlignment="1" applyProtection="1">
      <alignment horizontal="center"/>
      <protection locked="0"/>
    </xf>
    <xf numFmtId="20" fontId="3" fillId="0" borderId="8" xfId="0" applyNumberFormat="1" applyFont="1" applyFill="1" applyBorder="1" applyAlignment="1" applyProtection="1">
      <alignment horizontal="center"/>
      <protection locked="0"/>
    </xf>
    <xf numFmtId="20" fontId="3" fillId="0" borderId="31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Protection="1"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NumberFormat="1" applyFont="1" applyFill="1" applyBorder="1" applyProtection="1">
      <protection locked="0"/>
    </xf>
    <xf numFmtId="0" fontId="17" fillId="0" borderId="0" xfId="0" applyFont="1" applyBorder="1" applyAlignment="1">
      <protection locked="0"/>
    </xf>
    <xf numFmtId="0" fontId="28" fillId="0" borderId="0" xfId="0" applyFont="1" applyBorder="1" applyAlignment="1">
      <protection locked="0"/>
    </xf>
    <xf numFmtId="0" fontId="0" fillId="5" borderId="0" xfId="0" applyFill="1" applyBorder="1" applyAlignment="1">
      <protection locked="0"/>
    </xf>
    <xf numFmtId="0" fontId="0" fillId="5" borderId="20" xfId="0" applyFill="1" applyBorder="1" applyAlignment="1">
      <protection locked="0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 applyProtection="1">
      <alignment vertical="center"/>
      <protection locked="0"/>
    </xf>
    <xf numFmtId="167" fontId="12" fillId="0" borderId="20" xfId="0" applyNumberFormat="1" applyFont="1" applyFill="1" applyBorder="1" applyAlignment="1" applyProtection="1">
      <alignment horizontal="center" vertical="center"/>
      <protection locked="0"/>
    </xf>
    <xf numFmtId="167" fontId="12" fillId="0" borderId="23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center"/>
      <protection locked="0"/>
    </xf>
    <xf numFmtId="0" fontId="6" fillId="2" borderId="0" xfId="0" applyFont="1" applyFill="1" applyBorder="1" applyAlignment="1">
      <alignment horizontal="left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167" fontId="12" fillId="0" borderId="0" xfId="0" applyNumberFormat="1" applyFont="1" applyFill="1" applyBorder="1" applyAlignment="1" applyProtection="1">
      <alignment horizontal="center" vertical="center"/>
      <protection locked="0"/>
    </xf>
    <xf numFmtId="167" fontId="12" fillId="0" borderId="0" xfId="0" applyNumberFormat="1" applyFont="1" applyFill="1" applyBorder="1" applyAlignment="1" applyProtection="1">
      <alignment vertical="center"/>
      <protection locked="0"/>
    </xf>
    <xf numFmtId="167" fontId="2" fillId="0" borderId="0" xfId="0" applyNumberFormat="1" applyFont="1" applyFill="1" applyBorder="1" applyProtection="1">
      <protection locked="0"/>
    </xf>
    <xf numFmtId="0" fontId="12" fillId="0" borderId="51" xfId="0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Protection="1"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2" fontId="9" fillId="0" borderId="0" xfId="0" applyNumberFormat="1" applyFont="1" applyFill="1" applyBorder="1" applyProtection="1">
      <protection locked="0"/>
    </xf>
    <xf numFmtId="0" fontId="6" fillId="0" borderId="0" xfId="0" applyNumberFormat="1" applyFont="1" applyFill="1" applyBorder="1" applyProtection="1"/>
    <xf numFmtId="0" fontId="0" fillId="0" borderId="0" xfId="0" applyNumberFormat="1" applyFill="1" applyBorder="1" applyProtection="1"/>
    <xf numFmtId="0" fontId="15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Protection="1"/>
    <xf numFmtId="0" fontId="12" fillId="0" borderId="0" xfId="0" applyFont="1" applyFill="1" applyBorder="1" applyProtection="1"/>
    <xf numFmtId="0" fontId="2" fillId="0" borderId="0" xfId="0" applyNumberFormat="1" applyFont="1" applyFill="1" applyBorder="1" applyProtection="1"/>
    <xf numFmtId="0" fontId="9" fillId="0" borderId="0" xfId="0" applyFont="1" applyFill="1" applyBorder="1" applyProtection="1"/>
    <xf numFmtId="0" fontId="9" fillId="0" borderId="0" xfId="0" applyNumberFormat="1" applyFont="1" applyFill="1" applyBorder="1" applyProtection="1"/>
    <xf numFmtId="0" fontId="3" fillId="0" borderId="0" xfId="0" applyNumberFormat="1" applyFont="1" applyFill="1" applyBorder="1" applyProtection="1"/>
    <xf numFmtId="0" fontId="34" fillId="0" borderId="0" xfId="0" applyNumberFormat="1" applyFont="1" applyFill="1" applyBorder="1" applyProtection="1">
      <protection locked="0"/>
    </xf>
    <xf numFmtId="0" fontId="34" fillId="0" borderId="0" xfId="0" applyNumberFormat="1" applyFont="1" applyFill="1" applyBorder="1" applyProtection="1"/>
    <xf numFmtId="0" fontId="16" fillId="0" borderId="0" xfId="0" applyNumberFormat="1" applyFont="1" applyFill="1" applyBorder="1" applyProtection="1">
      <protection locked="0"/>
    </xf>
    <xf numFmtId="0" fontId="3" fillId="0" borderId="0" xfId="0" applyNumberFormat="1" applyFont="1" applyFill="1" applyBorder="1" applyProtection="1">
      <protection locked="0"/>
    </xf>
    <xf numFmtId="0" fontId="12" fillId="2" borderId="42" xfId="0" applyNumberFormat="1" applyFont="1" applyFill="1" applyBorder="1" applyProtection="1"/>
    <xf numFmtId="2" fontId="9" fillId="0" borderId="0" xfId="0" applyNumberFormat="1" applyFont="1" applyFill="1" applyBorder="1" applyAlignment="1" applyProtection="1">
      <alignment horizontal="right"/>
    </xf>
    <xf numFmtId="2" fontId="23" fillId="0" borderId="0" xfId="0" applyNumberFormat="1" applyFont="1" applyFill="1" applyBorder="1" applyAlignment="1" applyProtection="1">
      <alignment horizontal="right"/>
    </xf>
    <xf numFmtId="0" fontId="35" fillId="0" borderId="0" xfId="0" applyFont="1" applyFill="1" applyBorder="1" applyProtection="1"/>
    <xf numFmtId="2" fontId="21" fillId="0" borderId="0" xfId="0" applyNumberFormat="1" applyFont="1" applyFill="1" applyBorder="1" applyAlignment="1" applyProtection="1">
      <alignment horizontal="right"/>
    </xf>
    <xf numFmtId="0" fontId="36" fillId="0" borderId="0" xfId="0" applyNumberFormat="1" applyFont="1" applyFill="1" applyBorder="1" applyProtection="1"/>
    <xf numFmtId="2" fontId="0" fillId="0" borderId="0" xfId="0" applyNumberFormat="1" applyFill="1" applyBorder="1" applyAlignment="1" applyProtection="1">
      <alignment horizontal="right"/>
    </xf>
    <xf numFmtId="2" fontId="3" fillId="0" borderId="0" xfId="0" applyNumberFormat="1" applyFont="1" applyFill="1" applyBorder="1" applyAlignment="1" applyProtection="1">
      <alignment horizontal="right"/>
    </xf>
    <xf numFmtId="2" fontId="9" fillId="0" borderId="0" xfId="0" applyNumberFormat="1" applyFont="1" applyFill="1" applyBorder="1" applyAlignment="1" applyProtection="1">
      <alignment horizontal="right"/>
      <protection locked="0"/>
    </xf>
    <xf numFmtId="2" fontId="33" fillId="0" borderId="0" xfId="0" applyNumberFormat="1" applyFont="1" applyFill="1" applyBorder="1" applyProtection="1">
      <protection locked="0"/>
    </xf>
    <xf numFmtId="0" fontId="29" fillId="0" borderId="0" xfId="0" applyFont="1" applyFill="1" applyBorder="1" applyProtection="1">
      <protection locked="0"/>
    </xf>
    <xf numFmtId="0" fontId="6" fillId="2" borderId="41" xfId="0" applyNumberFormat="1" applyFont="1" applyFill="1" applyBorder="1" applyProtection="1"/>
    <xf numFmtId="0" fontId="9" fillId="0" borderId="32" xfId="0" applyNumberFormat="1" applyFont="1" applyFill="1" applyBorder="1" applyAlignment="1" applyProtection="1">
      <alignment horizontal="right"/>
      <protection locked="0"/>
    </xf>
    <xf numFmtId="0" fontId="23" fillId="0" borderId="42" xfId="0" applyNumberFormat="1" applyFont="1" applyFill="1" applyBorder="1" applyAlignment="1" applyProtection="1">
      <alignment horizontal="right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166" fontId="9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0" fontId="47" fillId="10" borderId="56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left" vertical="center"/>
    </xf>
    <xf numFmtId="170" fontId="2" fillId="0" borderId="0" xfId="0" applyNumberFormat="1" applyFont="1" applyFill="1" applyBorder="1" applyProtection="1"/>
    <xf numFmtId="2" fontId="2" fillId="0" borderId="19" xfId="0" applyNumberFormat="1" applyFont="1" applyFill="1" applyBorder="1" applyAlignment="1" applyProtection="1">
      <alignment horizontal="left" vertical="center"/>
    </xf>
    <xf numFmtId="2" fontId="48" fillId="0" borderId="0" xfId="0" applyNumberFormat="1" applyFont="1" applyFill="1" applyBorder="1" applyAlignment="1" applyProtection="1">
      <alignment horizontal="left" vertical="center"/>
    </xf>
    <xf numFmtId="2" fontId="49" fillId="0" borderId="0" xfId="0" applyNumberFormat="1" applyFont="1" applyFill="1" applyBorder="1" applyAlignment="1" applyProtection="1">
      <alignment horizontal="center" vertical="center"/>
    </xf>
    <xf numFmtId="2" fontId="49" fillId="0" borderId="0" xfId="0" applyNumberFormat="1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2" fontId="46" fillId="0" borderId="0" xfId="0" applyNumberFormat="1" applyFont="1" applyFill="1" applyBorder="1" applyAlignment="1" applyProtection="1">
      <alignment horizontal="left" vertical="center"/>
      <protection locked="0"/>
    </xf>
    <xf numFmtId="0" fontId="46" fillId="0" borderId="0" xfId="0" applyFont="1" applyFill="1" applyBorder="1" applyAlignment="1" applyProtection="1">
      <alignment horizontal="center" vertical="center"/>
      <protection locked="0"/>
    </xf>
    <xf numFmtId="2" fontId="46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170" fontId="44" fillId="0" borderId="55" xfId="0" applyNumberFormat="1" applyFont="1" applyFill="1" applyBorder="1" applyAlignment="1" applyProtection="1">
      <alignment horizontal="center" vertical="center"/>
      <protection locked="0"/>
    </xf>
    <xf numFmtId="170" fontId="44" fillId="0" borderId="29" xfId="0" applyNumberFormat="1" applyFont="1" applyFill="1" applyBorder="1" applyAlignment="1" applyProtection="1">
      <alignment horizontal="center" vertical="center"/>
      <protection locked="0"/>
    </xf>
    <xf numFmtId="2" fontId="42" fillId="0" borderId="19" xfId="0" applyNumberFormat="1" applyFont="1" applyBorder="1" applyAlignment="1" applyProtection="1">
      <alignment horizontal="center" vertical="center"/>
      <protection locked="0"/>
    </xf>
    <xf numFmtId="2" fontId="12" fillId="0" borderId="19" xfId="0" applyNumberFormat="1" applyFont="1" applyBorder="1" applyAlignment="1" applyProtection="1">
      <alignment horizontal="center" vertical="center"/>
      <protection locked="0"/>
    </xf>
    <xf numFmtId="2" fontId="2" fillId="0" borderId="4" xfId="0" applyNumberFormat="1" applyFont="1" applyFill="1" applyBorder="1" applyAlignment="1" applyProtection="1">
      <alignment horizontal="left" vertical="center"/>
    </xf>
    <xf numFmtId="2" fontId="42" fillId="0" borderId="4" xfId="0" applyNumberFormat="1" applyFont="1" applyBorder="1" applyAlignment="1" applyProtection="1">
      <alignment horizontal="center" vertical="center"/>
      <protection locked="0"/>
    </xf>
    <xf numFmtId="2" fontId="12" fillId="0" borderId="4" xfId="0" applyNumberFormat="1" applyFont="1" applyBorder="1" applyAlignment="1" applyProtection="1">
      <alignment horizontal="center" vertical="center"/>
      <protection locked="0"/>
    </xf>
    <xf numFmtId="2" fontId="2" fillId="0" borderId="4" xfId="0" applyNumberFormat="1" applyFont="1" applyBorder="1" applyAlignment="1" applyProtection="1">
      <alignment horizontal="left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2" fontId="2" fillId="0" borderId="12" xfId="0" applyNumberFormat="1" applyFont="1" applyFill="1" applyBorder="1" applyAlignment="1" applyProtection="1">
      <alignment horizontal="left" vertical="center"/>
    </xf>
    <xf numFmtId="2" fontId="42" fillId="0" borderId="12" xfId="0" applyNumberFormat="1" applyFont="1" applyBorder="1" applyAlignment="1" applyProtection="1">
      <alignment horizontal="center" vertical="center"/>
      <protection locked="0"/>
    </xf>
    <xf numFmtId="2" fontId="12" fillId="0" borderId="12" xfId="0" applyNumberFormat="1" applyFont="1" applyBorder="1" applyAlignment="1" applyProtection="1">
      <alignment horizontal="center" vertical="center"/>
      <protection locked="0"/>
    </xf>
    <xf numFmtId="2" fontId="2" fillId="0" borderId="13" xfId="0" applyNumberFormat="1" applyFont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171" fontId="52" fillId="0" borderId="3" xfId="0" applyNumberFormat="1" applyFont="1" applyBorder="1" applyAlignment="1">
      <alignment horizontal="center" vertical="center"/>
      <protection locked="0"/>
    </xf>
    <xf numFmtId="171" fontId="52" fillId="0" borderId="4" xfId="0" applyNumberFormat="1" applyFont="1" applyBorder="1" applyAlignment="1">
      <alignment horizontal="center" vertical="center"/>
      <protection locked="0"/>
    </xf>
    <xf numFmtId="171" fontId="52" fillId="0" borderId="11" xfId="0" applyNumberFormat="1" applyFont="1" applyBorder="1" applyAlignment="1">
      <alignment horizontal="center" vertical="center"/>
      <protection locked="0"/>
    </xf>
    <xf numFmtId="171" fontId="52" fillId="0" borderId="12" xfId="0" applyNumberFormat="1" applyFont="1" applyBorder="1" applyAlignment="1">
      <alignment horizontal="center" vertical="center"/>
      <protection locked="0"/>
    </xf>
    <xf numFmtId="171" fontId="52" fillId="0" borderId="39" xfId="0" applyNumberFormat="1" applyFont="1" applyBorder="1" applyAlignment="1">
      <alignment horizontal="center" vertical="center"/>
      <protection locked="0"/>
    </xf>
    <xf numFmtId="171" fontId="52" fillId="0" borderId="60" xfId="0" applyNumberFormat="1" applyFont="1" applyBorder="1" applyAlignment="1">
      <alignment horizontal="center" vertical="center"/>
      <protection locked="0"/>
    </xf>
    <xf numFmtId="171" fontId="52" fillId="0" borderId="6" xfId="0" applyNumberFormat="1" applyFont="1" applyBorder="1" applyAlignment="1">
      <alignment horizontal="center" vertical="center"/>
      <protection locked="0"/>
    </xf>
    <xf numFmtId="171" fontId="52" fillId="0" borderId="0" xfId="0" applyNumberFormat="1" applyFont="1" applyBorder="1" applyAlignment="1">
      <alignment horizontal="center" vertical="center"/>
      <protection locked="0"/>
    </xf>
    <xf numFmtId="171" fontId="52" fillId="0" borderId="22" xfId="0" applyNumberFormat="1" applyFont="1" applyBorder="1" applyAlignment="1">
      <alignment horizontal="center" vertical="center"/>
      <protection locked="0"/>
    </xf>
    <xf numFmtId="171" fontId="53" fillId="0" borderId="0" xfId="0" applyNumberFormat="1" applyFont="1" applyBorder="1" applyAlignment="1">
      <alignment horizontal="center" vertical="center"/>
      <protection locked="0"/>
    </xf>
    <xf numFmtId="171" fontId="53" fillId="0" borderId="3" xfId="0" applyNumberFormat="1" applyFont="1" applyBorder="1" applyAlignment="1">
      <alignment horizontal="center" vertical="center"/>
      <protection locked="0"/>
    </xf>
    <xf numFmtId="171" fontId="53" fillId="0" borderId="4" xfId="0" applyNumberFormat="1" applyFont="1" applyBorder="1" applyAlignment="1">
      <alignment horizontal="center" vertical="center"/>
      <protection locked="0"/>
    </xf>
    <xf numFmtId="171" fontId="53" fillId="0" borderId="6" xfId="0" applyNumberFormat="1" applyFont="1" applyBorder="1" applyAlignment="1">
      <alignment horizontal="center" vertical="center"/>
      <protection locked="0"/>
    </xf>
    <xf numFmtId="171" fontId="53" fillId="0" borderId="11" xfId="0" applyNumberFormat="1" applyFont="1" applyBorder="1" applyAlignment="1">
      <alignment horizontal="center" vertical="center"/>
      <protection locked="0"/>
    </xf>
    <xf numFmtId="171" fontId="53" fillId="0" borderId="12" xfId="0" applyNumberFormat="1" applyFont="1" applyBorder="1" applyAlignment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2" fontId="2" fillId="0" borderId="61" xfId="0" applyNumberFormat="1" applyFont="1" applyBorder="1" applyAlignment="1" applyProtection="1">
      <alignment horizontal="left" vertical="center"/>
      <protection locked="0"/>
    </xf>
    <xf numFmtId="2" fontId="42" fillId="0" borderId="61" xfId="0" applyNumberFormat="1" applyFont="1" applyBorder="1" applyAlignment="1" applyProtection="1">
      <alignment horizontal="center" vertical="center"/>
      <protection locked="0"/>
    </xf>
    <xf numFmtId="0" fontId="12" fillId="0" borderId="61" xfId="0" applyFont="1" applyBorder="1" applyAlignment="1" applyProtection="1">
      <alignment horizontal="center" vertical="center"/>
      <protection locked="0"/>
    </xf>
    <xf numFmtId="2" fontId="12" fillId="0" borderId="61" xfId="0" applyNumberFormat="1" applyFont="1" applyBorder="1" applyAlignment="1" applyProtection="1">
      <alignment horizontal="center" vertical="center"/>
      <protection locked="0"/>
    </xf>
    <xf numFmtId="0" fontId="4" fillId="0" borderId="62" xfId="0" applyFont="1" applyFill="1" applyBorder="1" applyAlignment="1" applyProtection="1">
      <alignment horizontal="center" vertical="center"/>
      <protection locked="0"/>
    </xf>
    <xf numFmtId="0" fontId="0" fillId="6" borderId="0" xfId="0" applyFill="1" applyAlignment="1" applyProtection="1">
      <alignment horizontal="center" vertical="center"/>
      <protection locked="0"/>
    </xf>
    <xf numFmtId="2" fontId="50" fillId="0" borderId="22" xfId="0" applyNumberFormat="1" applyFont="1" applyFill="1" applyBorder="1" applyAlignment="1">
      <alignment horizontal="left" vertical="center"/>
      <protection locked="0"/>
    </xf>
    <xf numFmtId="0" fontId="1" fillId="6" borderId="0" xfId="0" applyFont="1" applyFill="1" applyAlignment="1" applyProtection="1">
      <alignment horizontal="left" vertical="center"/>
      <protection locked="0"/>
    </xf>
    <xf numFmtId="0" fontId="58" fillId="0" borderId="0" xfId="0" applyFont="1" applyAlignment="1" applyProtection="1">
      <alignment horizontal="center" vertical="center"/>
      <protection locked="0"/>
    </xf>
    <xf numFmtId="2" fontId="2" fillId="12" borderId="33" xfId="0" applyNumberFormat="1" applyFont="1" applyFill="1" applyBorder="1" applyAlignment="1" applyProtection="1">
      <alignment horizontal="center" vertical="center"/>
      <protection locked="0"/>
    </xf>
    <xf numFmtId="2" fontId="2" fillId="12" borderId="23" xfId="0" applyNumberFormat="1" applyFont="1" applyFill="1" applyBorder="1" applyAlignment="1" applyProtection="1">
      <alignment horizontal="center" vertical="center"/>
      <protection locked="0"/>
    </xf>
    <xf numFmtId="2" fontId="57" fillId="0" borderId="3" xfId="0" applyNumberFormat="1" applyFont="1" applyBorder="1" applyAlignment="1">
      <alignment horizontal="center" vertical="center"/>
      <protection locked="0"/>
    </xf>
    <xf numFmtId="2" fontId="57" fillId="0" borderId="4" xfId="0" applyNumberFormat="1" applyFont="1" applyBorder="1" applyAlignment="1">
      <alignment horizontal="center" vertical="center"/>
      <protection locked="0"/>
    </xf>
    <xf numFmtId="2" fontId="57" fillId="0" borderId="5" xfId="0" applyNumberFormat="1" applyFont="1" applyBorder="1" applyAlignment="1">
      <alignment horizontal="center" vertical="center"/>
      <protection locked="0"/>
    </xf>
    <xf numFmtId="171" fontId="38" fillId="0" borderId="24" xfId="0" applyNumberFormat="1" applyFont="1" applyBorder="1" applyAlignment="1">
      <alignment horizontal="center" vertical="center"/>
      <protection locked="0"/>
    </xf>
    <xf numFmtId="2" fontId="6" fillId="11" borderId="23" xfId="0" applyNumberFormat="1" applyFont="1" applyFill="1" applyBorder="1" applyAlignment="1">
      <alignment horizontal="left" vertical="center"/>
      <protection locked="0"/>
    </xf>
    <xf numFmtId="0" fontId="14" fillId="11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43" fillId="0" borderId="49" xfId="0" applyNumberFormat="1" applyFont="1" applyBorder="1" applyAlignment="1">
      <alignment horizontal="center" vertical="center"/>
      <protection locked="0"/>
    </xf>
    <xf numFmtId="2" fontId="43" fillId="0" borderId="63" xfId="0" applyNumberFormat="1" applyFont="1" applyBorder="1" applyAlignment="1">
      <alignment horizontal="center" vertical="center"/>
      <protection locked="0"/>
    </xf>
    <xf numFmtId="171" fontId="53" fillId="0" borderId="5" xfId="0" applyNumberFormat="1" applyFont="1" applyBorder="1" applyAlignment="1">
      <alignment horizontal="center" vertical="center"/>
      <protection locked="0"/>
    </xf>
    <xf numFmtId="171" fontId="53" fillId="0" borderId="7" xfId="0" applyNumberFormat="1" applyFont="1" applyBorder="1" applyAlignment="1">
      <alignment horizontal="center" vertical="center"/>
      <protection locked="0"/>
    </xf>
    <xf numFmtId="171" fontId="53" fillId="0" borderId="13" xfId="0" applyNumberFormat="1" applyFont="1" applyBorder="1" applyAlignment="1">
      <alignment horizontal="center" vertical="center"/>
      <protection locked="0"/>
    </xf>
    <xf numFmtId="0" fontId="2" fillId="0" borderId="0" xfId="3" applyNumberFormat="1" applyFont="1" applyFill="1" applyBorder="1" applyAlignment="1">
      <alignment horizontal="center" vertical="center"/>
      <protection locked="0"/>
    </xf>
    <xf numFmtId="2" fontId="12" fillId="0" borderId="0" xfId="0" applyNumberFormat="1" applyFont="1" applyFill="1" applyBorder="1" applyAlignment="1" applyProtection="1">
      <protection locked="0"/>
    </xf>
    <xf numFmtId="0" fontId="18" fillId="0" borderId="0" xfId="0" applyNumberFormat="1" applyFont="1" applyFill="1" applyBorder="1" applyAlignment="1" applyProtection="1">
      <protection locked="0"/>
    </xf>
    <xf numFmtId="2" fontId="18" fillId="0" borderId="0" xfId="0" applyNumberFormat="1" applyFont="1" applyFill="1" applyBorder="1" applyAlignment="1" applyProtection="1">
      <protection locked="0"/>
    </xf>
    <xf numFmtId="0" fontId="18" fillId="0" borderId="0" xfId="0" applyFont="1" applyFill="1" applyBorder="1" applyAlignment="1" applyProtection="1">
      <protection locked="0"/>
    </xf>
    <xf numFmtId="0" fontId="14" fillId="0" borderId="3" xfId="0" applyNumberFormat="1" applyFont="1" applyFill="1" applyBorder="1" applyAlignment="1" applyProtection="1"/>
    <xf numFmtId="0" fontId="17" fillId="0" borderId="5" xfId="0" applyFont="1" applyBorder="1" applyAlignment="1">
      <protection locked="0"/>
    </xf>
    <xf numFmtId="0" fontId="14" fillId="0" borderId="6" xfId="0" applyNumberFormat="1" applyFont="1" applyFill="1" applyBorder="1" applyAlignment="1" applyProtection="1"/>
    <xf numFmtId="0" fontId="17" fillId="0" borderId="7" xfId="0" applyFont="1" applyBorder="1" applyAlignment="1">
      <protection locked="0"/>
    </xf>
    <xf numFmtId="0" fontId="17" fillId="0" borderId="56" xfId="0" applyFont="1" applyBorder="1" applyAlignment="1">
      <protection locked="0"/>
    </xf>
    <xf numFmtId="0" fontId="17" fillId="0" borderId="19" xfId="0" applyFont="1" applyBorder="1" applyAlignment="1">
      <protection locked="0"/>
    </xf>
    <xf numFmtId="0" fontId="19" fillId="0" borderId="42" xfId="0" applyNumberFormat="1" applyFont="1" applyFill="1" applyBorder="1" applyAlignment="1" applyProtection="1"/>
    <xf numFmtId="0" fontId="28" fillId="0" borderId="30" xfId="0" applyFont="1" applyBorder="1" applyAlignment="1">
      <protection locked="0"/>
    </xf>
    <xf numFmtId="0" fontId="19" fillId="0" borderId="6" xfId="0" applyNumberFormat="1" applyFont="1" applyFill="1" applyBorder="1" applyAlignment="1" applyProtection="1"/>
    <xf numFmtId="0" fontId="28" fillId="0" borderId="0" xfId="0" applyFont="1" applyBorder="1" applyAlignment="1">
      <protection locked="0"/>
    </xf>
    <xf numFmtId="0" fontId="28" fillId="0" borderId="11" xfId="0" applyFont="1" applyBorder="1" applyAlignment="1">
      <protection locked="0"/>
    </xf>
    <xf numFmtId="0" fontId="28" fillId="0" borderId="12" xfId="0" applyFont="1" applyBorder="1" applyAlignment="1">
      <protection locked="0"/>
    </xf>
    <xf numFmtId="0" fontId="9" fillId="5" borderId="6" xfId="0" applyNumberFormat="1" applyFont="1" applyFill="1" applyBorder="1" applyAlignment="1" applyProtection="1">
      <protection locked="0"/>
    </xf>
    <xf numFmtId="0" fontId="0" fillId="5" borderId="0" xfId="0" applyFill="1" applyBorder="1" applyAlignment="1">
      <protection locked="0"/>
    </xf>
    <xf numFmtId="0" fontId="20" fillId="5" borderId="6" xfId="0" applyNumberFormat="1" applyFont="1" applyFill="1" applyBorder="1" applyAlignment="1" applyProtection="1">
      <protection locked="0"/>
    </xf>
    <xf numFmtId="0" fontId="20" fillId="0" borderId="0" xfId="0" applyFont="1" applyFill="1" applyBorder="1" applyAlignment="1">
      <protection locked="0"/>
    </xf>
    <xf numFmtId="0" fontId="0" fillId="0" borderId="0" xfId="0" applyFill="1" applyBorder="1" applyAlignment="1">
      <protection locked="0"/>
    </xf>
    <xf numFmtId="0" fontId="18" fillId="5" borderId="49" xfId="0" applyNumberFormat="1" applyFont="1" applyFill="1" applyBorder="1" applyAlignment="1" applyProtection="1">
      <protection locked="0"/>
    </xf>
    <xf numFmtId="0" fontId="0" fillId="5" borderId="54" xfId="0" applyFill="1" applyBorder="1" applyAlignment="1">
      <protection locked="0"/>
    </xf>
    <xf numFmtId="0" fontId="9" fillId="5" borderId="35" xfId="0" applyNumberFormat="1" applyFont="1" applyFill="1" applyBorder="1" applyAlignment="1" applyProtection="1">
      <protection locked="0"/>
    </xf>
    <xf numFmtId="0" fontId="0" fillId="5" borderId="40" xfId="0" applyFill="1" applyBorder="1" applyAlignment="1">
      <protection locked="0"/>
    </xf>
    <xf numFmtId="0" fontId="20" fillId="5" borderId="6" xfId="0" applyNumberFormat="1" applyFont="1" applyFill="1" applyBorder="1" applyAlignment="1" applyProtection="1"/>
    <xf numFmtId="0" fontId="25" fillId="0" borderId="0" xfId="0" applyFont="1" applyFill="1" applyBorder="1" applyAlignment="1">
      <alignment horizontal="center"/>
      <protection locked="0"/>
    </xf>
    <xf numFmtId="14" fontId="38" fillId="2" borderId="4" xfId="0" applyNumberFormat="1" applyFont="1" applyFill="1" applyBorder="1" applyAlignment="1" applyProtection="1">
      <alignment horizontal="center"/>
    </xf>
    <xf numFmtId="0" fontId="38" fillId="2" borderId="4" xfId="0" applyNumberFormat="1" applyFont="1" applyFill="1" applyBorder="1" applyAlignment="1" applyProtection="1">
      <alignment horizontal="center"/>
    </xf>
    <xf numFmtId="0" fontId="3" fillId="0" borderId="0" xfId="3" applyNumberFormat="1" applyFont="1" applyFill="1" applyBorder="1" applyAlignment="1">
      <alignment horizontal="center" vertical="center"/>
      <protection locked="0"/>
    </xf>
    <xf numFmtId="0" fontId="3" fillId="0" borderId="0" xfId="0" applyNumberFormat="1" applyFont="1" applyFill="1" applyBorder="1" applyAlignment="1">
      <alignment horizontal="center" vertical="center"/>
      <protection locked="0"/>
    </xf>
    <xf numFmtId="0" fontId="20" fillId="0" borderId="0" xfId="2" applyNumberFormat="1" applyFont="1" applyFill="1" applyBorder="1" applyAlignment="1" applyProtection="1">
      <alignment horizontal="center"/>
    </xf>
    <xf numFmtId="0" fontId="1" fillId="0" borderId="0" xfId="2" applyFill="1" applyBorder="1" applyAlignment="1">
      <alignment horizontal="center"/>
      <protection locked="0"/>
    </xf>
    <xf numFmtId="0" fontId="14" fillId="4" borderId="40" xfId="0" applyFont="1" applyFill="1" applyBorder="1" applyAlignment="1" applyProtection="1">
      <alignment horizontal="center" vertical="center"/>
      <protection locked="0"/>
    </xf>
    <xf numFmtId="0" fontId="14" fillId="4" borderId="5" xfId="0" applyFont="1" applyFill="1" applyBorder="1" applyAlignment="1" applyProtection="1">
      <alignment horizontal="center" vertical="center"/>
      <protection locked="0"/>
    </xf>
    <xf numFmtId="0" fontId="18" fillId="2" borderId="40" xfId="0" applyFont="1" applyFill="1" applyBorder="1" applyAlignment="1" applyProtection="1">
      <alignment horizontal="center" vertical="center"/>
      <protection locked="0"/>
    </xf>
    <xf numFmtId="0" fontId="18" fillId="2" borderId="4" xfId="0" applyFont="1" applyFill="1" applyBorder="1" applyAlignment="1" applyProtection="1">
      <alignment horizontal="center" vertical="center"/>
      <protection locked="0"/>
    </xf>
    <xf numFmtId="0" fontId="18" fillId="2" borderId="39" xfId="0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Alignment="1" applyProtection="1">
      <alignment horizontal="center" vertical="center"/>
      <protection locked="0"/>
    </xf>
    <xf numFmtId="172" fontId="59" fillId="0" borderId="64" xfId="0" applyNumberFormat="1" applyFont="1" applyBorder="1" applyAlignment="1">
      <alignment vertical="center" readingOrder="1"/>
      <protection locked="0"/>
    </xf>
    <xf numFmtId="2" fontId="60" fillId="13" borderId="24" xfId="0" applyNumberFormat="1" applyFont="1" applyFill="1" applyBorder="1" applyAlignment="1" applyProtection="1">
      <alignment horizontal="center" vertical="center"/>
      <protection locked="0"/>
    </xf>
    <xf numFmtId="2" fontId="61" fillId="13" borderId="0" xfId="0" applyNumberFormat="1" applyFont="1" applyFill="1" applyBorder="1" applyAlignment="1">
      <alignment horizontal="left" vertical="center"/>
      <protection locked="0"/>
    </xf>
    <xf numFmtId="2" fontId="62" fillId="13" borderId="0" xfId="0" applyNumberFormat="1" applyFont="1" applyFill="1" applyBorder="1" applyAlignment="1" applyProtection="1">
      <alignment horizontal="left" vertical="center"/>
      <protection locked="0"/>
    </xf>
    <xf numFmtId="0" fontId="62" fillId="13" borderId="0" xfId="0" applyFont="1" applyFill="1" applyBorder="1" applyAlignment="1" applyProtection="1">
      <alignment horizontal="center" vertical="center"/>
      <protection locked="0"/>
    </xf>
    <xf numFmtId="2" fontId="62" fillId="13" borderId="0" xfId="0" applyNumberFormat="1" applyFont="1" applyFill="1" applyBorder="1" applyAlignment="1" applyProtection="1">
      <alignment horizontal="center" vertical="center"/>
      <protection locked="0"/>
    </xf>
  </cellXfs>
  <cellStyles count="5">
    <cellStyle name="Euro" xfId="1"/>
    <cellStyle name="Normal" xfId="0" builtinId="0"/>
    <cellStyle name="Normal 2" xfId="2"/>
    <cellStyle name="Normal 3" xfId="3"/>
    <cellStyle name="Normal 4" xfId="4"/>
  </cellStyles>
  <dxfs count="28"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ndense val="0"/>
        <extend val="0"/>
        <color auto="1"/>
      </font>
      <fill>
        <patternFill>
          <bgColor theme="3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theme="3" tint="0.79998168889431442"/>
        </patternFill>
      </fill>
    </dxf>
    <dxf>
      <font>
        <color theme="0"/>
      </font>
      <fill>
        <patternFill>
          <bgColor rgb="FFFF33CC"/>
        </patternFill>
      </fill>
    </dxf>
  </dxfs>
  <tableStyles count="0" defaultTableStyle="TableStyleMedium9" defaultPivotStyle="PivotStyleLight16"/>
  <colors>
    <mruColors>
      <color rgb="FF250BE5"/>
      <color rgb="FFCCFFCC"/>
      <color rgb="FFCCFFFF"/>
      <color rgb="FFCC9900"/>
      <color rgb="FF660066"/>
      <color rgb="FFFFFFCC"/>
      <color rgb="FF99FFCC"/>
      <color rgb="FFF2F2F2"/>
      <color rgb="FFF9F9F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Z101"/>
  <sheetViews>
    <sheetView workbookViewId="0">
      <selection activeCell="I41" sqref="I41"/>
    </sheetView>
  </sheetViews>
  <sheetFormatPr baseColWidth="10" defaultRowHeight="12.75" x14ac:dyDescent="0.2"/>
  <cols>
    <col min="1" max="1" width="17.5703125" style="1" customWidth="1"/>
    <col min="2" max="2" width="5.85546875" style="1" customWidth="1"/>
    <col min="3" max="3" width="6.5703125" style="1" customWidth="1"/>
    <col min="4" max="4" width="6.140625" style="1" customWidth="1"/>
    <col min="5" max="5" width="5.85546875" style="1" customWidth="1"/>
    <col min="6" max="6" width="7.140625" style="1" customWidth="1"/>
    <col min="7" max="7" width="9.42578125" style="1" customWidth="1"/>
    <col min="8" max="8" width="6.28515625" style="1" customWidth="1"/>
    <col min="9" max="9" width="8.5703125" style="1" customWidth="1"/>
    <col min="10" max="10" width="22.42578125" style="1" customWidth="1"/>
    <col min="11" max="11" width="4.7109375" style="1" customWidth="1"/>
    <col min="12" max="12" width="3" style="1" customWidth="1"/>
    <col min="13" max="13" width="7.42578125" style="1" customWidth="1"/>
    <col min="14" max="14" width="5.28515625" style="1" customWidth="1"/>
    <col min="15" max="15" width="6" style="1" customWidth="1"/>
    <col min="16" max="16" width="4.28515625" style="96" customWidth="1"/>
    <col min="17" max="19" width="5" style="96" customWidth="1"/>
    <col min="20" max="20" width="4.42578125" style="96" customWidth="1"/>
    <col min="21" max="21" width="4.85546875" style="96" customWidth="1"/>
    <col min="22" max="22" width="4.42578125" style="96" customWidth="1"/>
    <col min="23" max="23" width="5.140625" style="96" customWidth="1"/>
    <col min="24" max="24" width="4.140625" style="96" customWidth="1"/>
    <col min="25" max="26" width="4.28515625" style="96" customWidth="1"/>
    <col min="27" max="27" width="4.42578125" style="96" customWidth="1"/>
    <col min="28" max="51" width="2.7109375" style="96" customWidth="1"/>
    <col min="52" max="52" width="1.7109375" style="96" customWidth="1"/>
    <col min="53" max="53" width="3.7109375" style="96" customWidth="1"/>
    <col min="54" max="77" width="2.7109375" style="96" customWidth="1"/>
    <col min="78" max="78" width="11.42578125" style="96"/>
    <col min="79" max="16384" width="11.42578125" style="1"/>
  </cols>
  <sheetData>
    <row r="1" spans="1:77" ht="10.7" customHeight="1" x14ac:dyDescent="0.2">
      <c r="A1" s="24">
        <f>H1</f>
        <v>2018</v>
      </c>
      <c r="B1" s="151" t="s">
        <v>43</v>
      </c>
      <c r="C1" s="15"/>
      <c r="D1" s="404">
        <v>41004</v>
      </c>
      <c r="E1" s="405"/>
      <c r="F1" s="152"/>
      <c r="G1" s="14" t="s">
        <v>20</v>
      </c>
      <c r="H1" s="39">
        <v>2018</v>
      </c>
      <c r="I1" s="18"/>
      <c r="J1" s="17"/>
      <c r="K1" s="18"/>
      <c r="L1" s="18"/>
      <c r="M1" s="19"/>
      <c r="N1" s="20"/>
      <c r="O1" s="170" t="s">
        <v>47</v>
      </c>
      <c r="P1" s="408"/>
      <c r="Q1" s="409"/>
      <c r="R1" s="409"/>
      <c r="S1" s="409"/>
      <c r="T1" s="409"/>
      <c r="U1" s="409"/>
      <c r="V1" s="409"/>
      <c r="W1" s="409"/>
      <c r="X1" s="409"/>
      <c r="Y1" s="409"/>
      <c r="Z1" s="409"/>
      <c r="AA1" s="409"/>
      <c r="AB1" s="376"/>
      <c r="AC1" s="376"/>
      <c r="AD1" s="376"/>
      <c r="AE1" s="376"/>
      <c r="AF1" s="376"/>
      <c r="AG1" s="376"/>
      <c r="AH1" s="376"/>
      <c r="AI1" s="376"/>
      <c r="AJ1" s="376"/>
      <c r="AK1" s="376"/>
      <c r="AL1" s="376"/>
      <c r="AM1" s="376"/>
      <c r="AN1" s="376"/>
      <c r="AO1" s="376"/>
      <c r="AP1" s="376"/>
      <c r="AQ1" s="376"/>
      <c r="AR1" s="376"/>
      <c r="AS1" s="376"/>
      <c r="AT1" s="376"/>
      <c r="AU1" s="376"/>
      <c r="AV1" s="376"/>
      <c r="AW1" s="376"/>
      <c r="AX1" s="376"/>
      <c r="AY1" s="376"/>
      <c r="AZ1" s="80"/>
      <c r="BA1" s="80"/>
      <c r="BB1" s="406"/>
      <c r="BC1" s="406"/>
      <c r="BD1" s="406"/>
      <c r="BE1" s="406"/>
      <c r="BF1" s="406"/>
      <c r="BG1" s="406"/>
      <c r="BH1" s="406"/>
      <c r="BI1" s="406"/>
      <c r="BJ1" s="406"/>
      <c r="BK1" s="406"/>
      <c r="BL1" s="406"/>
      <c r="BM1" s="406"/>
      <c r="BN1" s="406"/>
      <c r="BO1" s="406"/>
      <c r="BP1" s="406"/>
      <c r="BQ1" s="406"/>
      <c r="BR1" s="406"/>
      <c r="BS1" s="406"/>
      <c r="BT1" s="406"/>
      <c r="BU1" s="406"/>
      <c r="BV1" s="406"/>
      <c r="BW1" s="406"/>
      <c r="BX1" s="407"/>
      <c r="BY1" s="407"/>
    </row>
    <row r="2" spans="1:77" ht="10.7" customHeight="1" thickBot="1" x14ac:dyDescent="0.25">
      <c r="A2" s="12" t="s">
        <v>0</v>
      </c>
      <c r="B2" s="13" t="s">
        <v>34</v>
      </c>
      <c r="C2" s="13" t="s">
        <v>14</v>
      </c>
      <c r="D2" s="13" t="s">
        <v>7</v>
      </c>
      <c r="E2" s="13" t="s">
        <v>16</v>
      </c>
      <c r="F2" s="13" t="s">
        <v>35</v>
      </c>
      <c r="G2" s="155" t="s">
        <v>18</v>
      </c>
      <c r="H2" s="156">
        <f>IF(H1=2012,366)+IF(H1=2016,366)+IF(H1=2020,366)+IF(H1=2013,365)+IF(H1=2014,365)+IF(H1=2015,365)+IF(H1=2017,365)+IF(H1=2018,365)+IF(H1=2019,365)+IF(H1=2021,365)+IF(H1=2022,365)+IF(H1=2023,365)+IF(H1=2024,366)</f>
        <v>365</v>
      </c>
      <c r="I2" s="165"/>
      <c r="J2" s="165" t="s">
        <v>13</v>
      </c>
      <c r="K2" s="165"/>
      <c r="L2" s="166"/>
      <c r="M2" s="167"/>
      <c r="N2" s="22"/>
      <c r="O2" s="171" t="s">
        <v>48</v>
      </c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32"/>
      <c r="AC2" s="232"/>
      <c r="AD2" s="233"/>
      <c r="AE2" s="233"/>
      <c r="AF2" s="233"/>
      <c r="AG2" s="233"/>
      <c r="AH2" s="234"/>
      <c r="AI2" s="234"/>
      <c r="AJ2" s="232"/>
      <c r="AK2" s="232"/>
      <c r="AL2" s="233"/>
      <c r="AM2" s="233"/>
      <c r="AN2" s="233"/>
      <c r="AO2" s="233"/>
      <c r="AP2" s="234"/>
      <c r="AQ2" s="234"/>
      <c r="AR2" s="232"/>
      <c r="AS2" s="232"/>
      <c r="AT2" s="233"/>
      <c r="AU2" s="233"/>
      <c r="AV2" s="233"/>
      <c r="AW2" s="233"/>
      <c r="AX2" s="234"/>
      <c r="AY2" s="234"/>
      <c r="AZ2" s="55"/>
      <c r="BA2" s="55"/>
      <c r="BB2" s="180"/>
      <c r="BC2" s="180"/>
      <c r="BD2" s="180"/>
      <c r="BE2" s="180"/>
      <c r="BF2" s="180"/>
      <c r="BG2" s="180"/>
      <c r="BH2" s="180"/>
      <c r="BI2" s="180"/>
      <c r="BJ2" s="180"/>
      <c r="BK2" s="180"/>
      <c r="BL2" s="180"/>
      <c r="BM2" s="180"/>
      <c r="BN2" s="180"/>
      <c r="BO2" s="180"/>
      <c r="BP2" s="180"/>
      <c r="BQ2" s="180"/>
      <c r="BR2" s="97"/>
      <c r="BS2" s="97"/>
      <c r="BT2" s="97"/>
      <c r="BU2" s="97"/>
      <c r="BV2" s="97"/>
      <c r="BW2" s="97"/>
      <c r="BX2" s="97"/>
      <c r="BY2" s="97"/>
    </row>
    <row r="3" spans="1:77" ht="10.7" hidden="1" customHeight="1" thickBot="1" x14ac:dyDescent="0.25">
      <c r="A3" s="12"/>
      <c r="B3" s="13"/>
      <c r="C3" s="13"/>
      <c r="D3" s="13"/>
      <c r="E3" s="13"/>
      <c r="F3" s="13"/>
      <c r="G3" s="54"/>
      <c r="H3" s="56"/>
      <c r="I3" s="21"/>
      <c r="J3" s="21"/>
      <c r="K3" s="21"/>
      <c r="L3" s="22"/>
      <c r="M3" s="22"/>
      <c r="N3" s="22"/>
      <c r="O3" s="22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55"/>
      <c r="BA3" s="55"/>
      <c r="BB3" s="180"/>
      <c r="BC3" s="180"/>
      <c r="BD3" s="180"/>
      <c r="BE3" s="180"/>
      <c r="BF3" s="180"/>
      <c r="BG3" s="180"/>
      <c r="BH3" s="180"/>
      <c r="BI3" s="180"/>
      <c r="BJ3" s="180"/>
      <c r="BK3" s="180"/>
      <c r="BL3" s="180"/>
      <c r="BM3" s="180"/>
      <c r="BN3" s="180"/>
      <c r="BO3" s="180"/>
      <c r="BP3" s="180"/>
      <c r="BQ3" s="180"/>
      <c r="BR3" s="97"/>
      <c r="BS3" s="97"/>
      <c r="BT3" s="97"/>
      <c r="BU3" s="97"/>
      <c r="BV3" s="97"/>
      <c r="BW3" s="97"/>
      <c r="BX3" s="97"/>
      <c r="BY3" s="97"/>
    </row>
    <row r="4" spans="1:77" ht="10.7" customHeight="1" thickBot="1" x14ac:dyDescent="0.25">
      <c r="A4" s="135" t="s">
        <v>11</v>
      </c>
      <c r="B4" s="181">
        <f>IF(E4&lt;F4,(F4)-(E4),24/24-E4+F4)</f>
        <v>0.5</v>
      </c>
      <c r="C4" s="174">
        <v>0.33333333333333331</v>
      </c>
      <c r="D4" s="32">
        <v>0</v>
      </c>
      <c r="E4" s="33">
        <v>0.79166666666666663</v>
      </c>
      <c r="F4" s="129">
        <v>0.29166666666666669</v>
      </c>
      <c r="G4" s="381"/>
      <c r="H4" s="382"/>
      <c r="I4" s="146"/>
      <c r="J4" s="272">
        <v>1</v>
      </c>
      <c r="K4" s="147"/>
      <c r="L4" s="148"/>
      <c r="M4" s="147"/>
      <c r="N4" s="147"/>
      <c r="O4" s="149">
        <v>162</v>
      </c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35"/>
      <c r="AC4" s="235"/>
      <c r="AD4" s="236"/>
      <c r="AE4" s="236"/>
      <c r="AF4" s="236"/>
      <c r="AG4" s="236"/>
      <c r="AH4" s="236"/>
      <c r="AI4" s="236"/>
      <c r="AJ4" s="237"/>
      <c r="AK4" s="237"/>
      <c r="AL4" s="238"/>
      <c r="AM4" s="238"/>
      <c r="AN4" s="236"/>
      <c r="AO4" s="236"/>
      <c r="AP4" s="236"/>
      <c r="AQ4" s="236"/>
      <c r="AR4" s="235"/>
      <c r="AS4" s="235"/>
      <c r="AT4" s="236"/>
      <c r="AU4" s="236"/>
      <c r="AV4" s="236"/>
      <c r="AW4" s="236"/>
      <c r="AX4" s="236"/>
      <c r="AY4" s="236"/>
      <c r="AZ4" s="55"/>
      <c r="BA4" s="55"/>
      <c r="BB4" s="180"/>
      <c r="BC4" s="180"/>
      <c r="BD4" s="180"/>
      <c r="BE4" s="180"/>
      <c r="BF4" s="180"/>
      <c r="BG4" s="180"/>
      <c r="BH4" s="180"/>
      <c r="BI4" s="180"/>
      <c r="BJ4" s="180"/>
      <c r="BK4" s="180"/>
      <c r="BL4" s="180"/>
      <c r="BM4" s="180"/>
      <c r="BN4" s="180"/>
      <c r="BO4" s="180"/>
      <c r="BP4" s="180"/>
      <c r="BQ4" s="180"/>
      <c r="BR4" s="97"/>
      <c r="BS4" s="97"/>
      <c r="BT4" s="97"/>
      <c r="BU4" s="97"/>
      <c r="BV4" s="97"/>
      <c r="BW4" s="97"/>
      <c r="BX4" s="97"/>
      <c r="BY4" s="97"/>
    </row>
    <row r="5" spans="1:77" ht="10.7" hidden="1" customHeight="1" thickBot="1" x14ac:dyDescent="0.25">
      <c r="A5" s="136"/>
      <c r="B5" s="182"/>
      <c r="C5" s="65"/>
      <c r="D5" s="30"/>
      <c r="E5" s="64"/>
      <c r="F5" s="130"/>
      <c r="G5" s="383"/>
      <c r="H5" s="384"/>
      <c r="I5" s="261"/>
      <c r="J5" s="262"/>
      <c r="K5" s="263"/>
      <c r="L5" s="264"/>
      <c r="M5" s="263"/>
      <c r="N5" s="263"/>
      <c r="O5" s="150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55"/>
      <c r="BA5" s="55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97"/>
      <c r="BS5" s="97"/>
      <c r="BT5" s="97"/>
      <c r="BU5" s="97"/>
      <c r="BV5" s="97"/>
      <c r="BW5" s="97"/>
      <c r="BX5" s="97"/>
      <c r="BY5" s="97"/>
    </row>
    <row r="6" spans="1:77" ht="10.7" customHeight="1" thickBot="1" x14ac:dyDescent="0.25">
      <c r="A6" s="136" t="s">
        <v>10</v>
      </c>
      <c r="B6" s="181">
        <f t="shared" ref="B6:B24" si="0">IF(E6&lt;F6,(F6)-(E6),24/24-E6+F6)</f>
        <v>0.49999999999999994</v>
      </c>
      <c r="C6" s="175">
        <v>0</v>
      </c>
      <c r="D6" s="28">
        <v>0</v>
      </c>
      <c r="E6" s="34">
        <v>0.29166666666666669</v>
      </c>
      <c r="F6" s="131">
        <v>0.79166666666666663</v>
      </c>
      <c r="G6" s="385"/>
      <c r="H6" s="386"/>
      <c r="I6" s="267"/>
      <c r="J6" s="268"/>
      <c r="K6" s="269"/>
      <c r="L6" s="269"/>
      <c r="M6" s="269"/>
      <c r="N6" s="269"/>
      <c r="O6" s="269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35"/>
      <c r="AC6" s="235"/>
      <c r="AD6" s="236"/>
      <c r="AE6" s="236"/>
      <c r="AF6" s="236"/>
      <c r="AG6" s="236"/>
      <c r="AH6" s="236"/>
      <c r="AI6" s="236"/>
      <c r="AJ6" s="237"/>
      <c r="AK6" s="237"/>
      <c r="AL6" s="236"/>
      <c r="AM6" s="236"/>
      <c r="AN6" s="236"/>
      <c r="AO6" s="236"/>
      <c r="AP6" s="236"/>
      <c r="AQ6" s="236"/>
      <c r="AR6" s="235"/>
      <c r="AS6" s="235"/>
      <c r="AT6" s="236"/>
      <c r="AU6" s="236"/>
      <c r="AV6" s="236"/>
      <c r="AW6" s="236"/>
      <c r="AX6" s="236"/>
      <c r="AY6" s="236"/>
      <c r="AZ6" s="55"/>
      <c r="BA6" s="55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97"/>
      <c r="BS6" s="97"/>
      <c r="BT6" s="97"/>
      <c r="BU6" s="97"/>
      <c r="BV6" s="97"/>
      <c r="BW6" s="97"/>
      <c r="BX6" s="97"/>
      <c r="BY6" s="97"/>
    </row>
    <row r="7" spans="1:77" ht="10.7" hidden="1" customHeight="1" thickBot="1" x14ac:dyDescent="0.25">
      <c r="A7" s="136"/>
      <c r="B7" s="181">
        <f t="shared" si="0"/>
        <v>1</v>
      </c>
      <c r="C7" s="175"/>
      <c r="D7" s="28"/>
      <c r="E7" s="34"/>
      <c r="F7" s="131"/>
      <c r="G7" s="159"/>
      <c r="H7" s="257"/>
      <c r="I7" s="267"/>
      <c r="J7" s="268"/>
      <c r="K7" s="269"/>
      <c r="L7" s="269"/>
      <c r="M7" s="269"/>
      <c r="N7" s="269"/>
      <c r="O7" s="269"/>
      <c r="P7" s="247"/>
      <c r="Q7" s="247"/>
      <c r="R7" s="248"/>
      <c r="S7" s="249"/>
      <c r="T7" s="249"/>
      <c r="U7" s="248"/>
      <c r="V7" s="248"/>
      <c r="W7" s="249"/>
      <c r="X7" s="248"/>
      <c r="Y7" s="248"/>
      <c r="Z7" s="248"/>
      <c r="AA7" s="243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55"/>
      <c r="BA7" s="55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97"/>
      <c r="BS7" s="97"/>
      <c r="BT7" s="97"/>
      <c r="BU7" s="97"/>
      <c r="BV7" s="97"/>
      <c r="BW7" s="97"/>
      <c r="BX7" s="97"/>
      <c r="BY7" s="97"/>
    </row>
    <row r="8" spans="1:77" ht="10.7" customHeight="1" thickBot="1" x14ac:dyDescent="0.25">
      <c r="A8" s="136" t="s">
        <v>1</v>
      </c>
      <c r="B8" s="181">
        <f t="shared" si="0"/>
        <v>0.5</v>
      </c>
      <c r="C8" s="178">
        <v>0</v>
      </c>
      <c r="D8" s="28">
        <v>0</v>
      </c>
      <c r="E8" s="34">
        <v>0.75</v>
      </c>
      <c r="F8" s="131">
        <v>0.25</v>
      </c>
      <c r="G8" s="387"/>
      <c r="H8" s="388"/>
      <c r="I8" s="267"/>
      <c r="J8" s="268"/>
      <c r="K8" s="269"/>
      <c r="L8" s="269"/>
      <c r="M8" s="269"/>
      <c r="N8" s="269"/>
      <c r="O8" s="269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35"/>
      <c r="AC8" s="235"/>
      <c r="AD8" s="235"/>
      <c r="AE8" s="235"/>
      <c r="AF8" s="235"/>
      <c r="AG8" s="235"/>
      <c r="AH8" s="235"/>
      <c r="AI8" s="235"/>
      <c r="AJ8" s="237"/>
      <c r="AK8" s="237"/>
      <c r="AL8" s="235"/>
      <c r="AM8" s="235"/>
      <c r="AN8" s="235"/>
      <c r="AO8" s="235"/>
      <c r="AP8" s="235"/>
      <c r="AQ8" s="235"/>
      <c r="AR8" s="239"/>
      <c r="AS8" s="239"/>
      <c r="AT8" s="235"/>
      <c r="AU8" s="235"/>
      <c r="AV8" s="235"/>
      <c r="AW8" s="235"/>
      <c r="AX8" s="235"/>
      <c r="AY8" s="235"/>
      <c r="AZ8" s="55"/>
      <c r="BA8" s="55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0"/>
      <c r="BR8" s="97"/>
      <c r="BS8" s="97"/>
      <c r="BT8" s="97"/>
      <c r="BU8" s="97"/>
      <c r="BV8" s="97"/>
      <c r="BW8" s="97"/>
      <c r="BX8" s="97"/>
      <c r="BY8" s="97"/>
    </row>
    <row r="9" spans="1:77" ht="10.7" hidden="1" customHeight="1" thickBot="1" x14ac:dyDescent="0.25">
      <c r="A9" s="136"/>
      <c r="B9" s="181">
        <f t="shared" si="0"/>
        <v>1</v>
      </c>
      <c r="C9" s="176"/>
      <c r="D9" s="31"/>
      <c r="E9" s="35"/>
      <c r="F9" s="132"/>
      <c r="G9" s="389"/>
      <c r="H9" s="390"/>
      <c r="I9" s="267"/>
      <c r="J9" s="268"/>
      <c r="K9" s="269"/>
      <c r="L9" s="269"/>
      <c r="M9" s="269"/>
      <c r="N9" s="269"/>
      <c r="O9" s="269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246"/>
      <c r="AY9" s="246"/>
      <c r="AZ9" s="55"/>
      <c r="BA9" s="55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97"/>
      <c r="BS9" s="97"/>
      <c r="BT9" s="97"/>
      <c r="BU9" s="97"/>
      <c r="BV9" s="97"/>
      <c r="BW9" s="97"/>
      <c r="BX9" s="97"/>
      <c r="BY9" s="97"/>
    </row>
    <row r="10" spans="1:77" ht="10.7" customHeight="1" thickBot="1" x14ac:dyDescent="0.25">
      <c r="A10" s="136" t="s">
        <v>71</v>
      </c>
      <c r="B10" s="181">
        <f t="shared" si="0"/>
        <v>0.16666666666666669</v>
      </c>
      <c r="C10" s="176">
        <v>0</v>
      </c>
      <c r="D10" s="31">
        <v>0</v>
      </c>
      <c r="E10" s="35">
        <v>0.41666666666666669</v>
      </c>
      <c r="F10" s="132">
        <v>0.58333333333333337</v>
      </c>
      <c r="G10" s="391"/>
      <c r="H10" s="392"/>
      <c r="I10" s="267"/>
      <c r="J10" s="74"/>
      <c r="K10" s="269"/>
      <c r="L10" s="269"/>
      <c r="M10" s="269"/>
      <c r="N10" s="269"/>
      <c r="O10" s="269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35"/>
      <c r="AC10" s="235"/>
      <c r="AD10" s="235"/>
      <c r="AE10" s="235"/>
      <c r="AF10" s="235"/>
      <c r="AG10" s="235"/>
      <c r="AH10" s="235"/>
      <c r="AI10" s="239"/>
      <c r="AJ10" s="237"/>
      <c r="AK10" s="237"/>
      <c r="AL10" s="235"/>
      <c r="AM10" s="235"/>
      <c r="AN10" s="235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55"/>
      <c r="BA10" s="55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80"/>
      <c r="BR10" s="97"/>
      <c r="BS10" s="97"/>
      <c r="BT10" s="97"/>
      <c r="BU10" s="97"/>
      <c r="BV10" s="97"/>
      <c r="BW10" s="97"/>
      <c r="BX10" s="97"/>
      <c r="BY10" s="97"/>
    </row>
    <row r="11" spans="1:77" ht="10.7" hidden="1" customHeight="1" thickBot="1" x14ac:dyDescent="0.25">
      <c r="A11" s="137"/>
      <c r="B11" s="181">
        <f t="shared" si="0"/>
        <v>1</v>
      </c>
      <c r="C11" s="177"/>
      <c r="D11" s="62"/>
      <c r="E11" s="63"/>
      <c r="F11" s="133"/>
      <c r="G11" s="160"/>
      <c r="H11" s="258"/>
      <c r="I11" s="267"/>
      <c r="J11" s="74"/>
      <c r="K11" s="269"/>
      <c r="L11" s="269"/>
      <c r="M11" s="269"/>
      <c r="N11" s="269"/>
      <c r="O11" s="269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  <c r="AO11" s="246"/>
      <c r="AP11" s="246"/>
      <c r="AQ11" s="246"/>
      <c r="AR11" s="246"/>
      <c r="AS11" s="246"/>
      <c r="AT11" s="246"/>
      <c r="AU11" s="246"/>
      <c r="AV11" s="246"/>
      <c r="AW11" s="246"/>
      <c r="AX11" s="246"/>
      <c r="AY11" s="246"/>
      <c r="AZ11" s="55"/>
      <c r="BA11" s="55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97"/>
      <c r="BS11" s="97"/>
      <c r="BT11" s="97"/>
      <c r="BU11" s="97"/>
      <c r="BV11" s="97"/>
      <c r="BW11" s="97"/>
      <c r="BX11" s="97"/>
      <c r="BY11" s="97"/>
    </row>
    <row r="12" spans="1:77" ht="10.7" customHeight="1" thickBot="1" x14ac:dyDescent="0.25">
      <c r="A12" s="135" t="s">
        <v>33</v>
      </c>
      <c r="B12" s="181">
        <f t="shared" si="0"/>
        <v>0.49999999999999994</v>
      </c>
      <c r="C12" s="33">
        <v>0</v>
      </c>
      <c r="D12" s="32">
        <v>0</v>
      </c>
      <c r="E12" s="33">
        <v>0.29166666666666669</v>
      </c>
      <c r="F12" s="129">
        <v>0.79166666666666663</v>
      </c>
      <c r="G12" s="400"/>
      <c r="H12" s="401"/>
      <c r="I12" s="267"/>
      <c r="J12" s="74"/>
      <c r="K12" s="269"/>
      <c r="L12" s="269"/>
      <c r="M12" s="269"/>
      <c r="N12" s="269"/>
      <c r="O12" s="269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35"/>
      <c r="AC12" s="235"/>
      <c r="AD12" s="235"/>
      <c r="AE12" s="235"/>
      <c r="AF12" s="235"/>
      <c r="AG12" s="235"/>
      <c r="AH12" s="235"/>
      <c r="AI12" s="235"/>
      <c r="AJ12" s="237"/>
      <c r="AK12" s="237"/>
      <c r="AL12" s="235"/>
      <c r="AM12" s="235"/>
      <c r="AN12" s="235"/>
      <c r="AO12" s="235"/>
      <c r="AP12" s="235"/>
      <c r="AQ12" s="235"/>
      <c r="AR12" s="239"/>
      <c r="AS12" s="239"/>
      <c r="AT12" s="235"/>
      <c r="AU12" s="235"/>
      <c r="AV12" s="235"/>
      <c r="AW12" s="235"/>
      <c r="AX12" s="235"/>
      <c r="AY12" s="235"/>
      <c r="AZ12" s="55"/>
      <c r="BA12" s="55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95"/>
      <c r="BN12" s="180"/>
      <c r="BO12" s="180"/>
      <c r="BP12" s="180"/>
      <c r="BQ12" s="180"/>
      <c r="BR12" s="97"/>
      <c r="BS12" s="95"/>
      <c r="BT12" s="97"/>
      <c r="BU12" s="97"/>
      <c r="BV12" s="97"/>
      <c r="BW12" s="97"/>
      <c r="BX12" s="97"/>
      <c r="BY12" s="97"/>
    </row>
    <row r="13" spans="1:77" ht="10.7" hidden="1" customHeight="1" x14ac:dyDescent="0.2">
      <c r="A13" s="138"/>
      <c r="B13" s="181">
        <f t="shared" si="0"/>
        <v>1</v>
      </c>
      <c r="C13" s="64"/>
      <c r="D13" s="30"/>
      <c r="E13" s="64"/>
      <c r="F13" s="130"/>
      <c r="G13" s="161"/>
      <c r="H13" s="259"/>
      <c r="I13" s="267"/>
      <c r="J13" s="268"/>
      <c r="K13" s="269"/>
      <c r="L13" s="269"/>
      <c r="M13" s="269"/>
      <c r="N13" s="269"/>
      <c r="O13" s="269"/>
      <c r="P13" s="247"/>
      <c r="Q13" s="249"/>
      <c r="R13" s="248"/>
      <c r="S13" s="249"/>
      <c r="T13" s="249"/>
      <c r="U13" s="248"/>
      <c r="V13" s="248"/>
      <c r="W13" s="249"/>
      <c r="X13" s="248"/>
      <c r="Y13" s="248"/>
      <c r="Z13" s="248"/>
      <c r="AA13" s="243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  <c r="AO13" s="246"/>
      <c r="AP13" s="246"/>
      <c r="AQ13" s="246"/>
      <c r="AR13" s="246"/>
      <c r="AS13" s="246"/>
      <c r="AT13" s="246"/>
      <c r="AU13" s="246"/>
      <c r="AV13" s="246"/>
      <c r="AW13" s="246"/>
      <c r="AX13" s="246"/>
      <c r="AY13" s="246"/>
      <c r="AZ13" s="55"/>
      <c r="BA13" s="55"/>
      <c r="BB13" s="180"/>
      <c r="BC13" s="180"/>
      <c r="BD13" s="180"/>
      <c r="BE13" s="180"/>
      <c r="BF13" s="180"/>
      <c r="BG13" s="180"/>
      <c r="BH13" s="180"/>
      <c r="BI13" s="180"/>
      <c r="BJ13" s="180"/>
      <c r="BK13" s="180"/>
      <c r="BL13" s="180"/>
      <c r="BM13" s="180"/>
      <c r="BN13" s="180"/>
      <c r="BO13" s="180"/>
      <c r="BP13" s="180"/>
      <c r="BQ13" s="180"/>
      <c r="BR13" s="97"/>
      <c r="BS13" s="97"/>
      <c r="BT13" s="97"/>
      <c r="BU13" s="97"/>
      <c r="BV13" s="97"/>
      <c r="BW13" s="97"/>
      <c r="BX13" s="97"/>
      <c r="BY13" s="97"/>
    </row>
    <row r="14" spans="1:77" ht="10.7" customHeight="1" thickBot="1" x14ac:dyDescent="0.25">
      <c r="A14" s="136" t="s">
        <v>32</v>
      </c>
      <c r="B14" s="181">
        <f t="shared" si="0"/>
        <v>0.375</v>
      </c>
      <c r="C14" s="34">
        <v>0</v>
      </c>
      <c r="D14" s="28">
        <v>0</v>
      </c>
      <c r="E14" s="34">
        <v>0.54166666666666663</v>
      </c>
      <c r="F14" s="131">
        <v>0.91666666666666663</v>
      </c>
      <c r="G14" s="393"/>
      <c r="H14" s="394"/>
      <c r="I14" s="269"/>
      <c r="J14" s="74"/>
      <c r="K14" s="269"/>
      <c r="L14" s="269"/>
      <c r="M14" s="269"/>
      <c r="N14" s="269"/>
      <c r="O14" s="269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35"/>
      <c r="AC14" s="235"/>
      <c r="AD14" s="235"/>
      <c r="AE14" s="235"/>
      <c r="AF14" s="235"/>
      <c r="AG14" s="235"/>
      <c r="AH14" s="235"/>
      <c r="AI14" s="235"/>
      <c r="AJ14" s="237"/>
      <c r="AK14" s="237"/>
      <c r="AL14" s="235"/>
      <c r="AM14" s="235"/>
      <c r="AN14" s="235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55"/>
      <c r="BA14" s="55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180"/>
      <c r="BQ14" s="180"/>
      <c r="BR14" s="97"/>
      <c r="BS14" s="97"/>
      <c r="BT14" s="97"/>
      <c r="BU14" s="97"/>
      <c r="BV14" s="97"/>
      <c r="BW14" s="97"/>
      <c r="BX14" s="97"/>
      <c r="BY14" s="97"/>
    </row>
    <row r="15" spans="1:77" ht="10.7" hidden="1" customHeight="1" x14ac:dyDescent="0.2">
      <c r="A15" s="136"/>
      <c r="B15" s="181">
        <f t="shared" si="0"/>
        <v>1</v>
      </c>
      <c r="C15" s="34"/>
      <c r="D15" s="28"/>
      <c r="E15" s="34"/>
      <c r="F15" s="131"/>
      <c r="G15" s="161"/>
      <c r="H15" s="259"/>
      <c r="I15" s="269"/>
      <c r="J15" s="74"/>
      <c r="K15" s="269"/>
      <c r="L15" s="269"/>
      <c r="M15" s="269"/>
      <c r="N15" s="269"/>
      <c r="O15" s="269"/>
      <c r="P15" s="247"/>
      <c r="Q15" s="243"/>
      <c r="R15" s="247"/>
      <c r="S15" s="243"/>
      <c r="T15" s="243"/>
      <c r="U15" s="247"/>
      <c r="V15" s="247"/>
      <c r="W15" s="243"/>
      <c r="X15" s="247"/>
      <c r="Y15" s="243"/>
      <c r="Z15" s="243"/>
      <c r="AA15" s="243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  <c r="AN15" s="246"/>
      <c r="AO15" s="246"/>
      <c r="AP15" s="246"/>
      <c r="AQ15" s="246"/>
      <c r="AR15" s="246"/>
      <c r="AS15" s="246"/>
      <c r="AT15" s="246"/>
      <c r="AU15" s="246"/>
      <c r="AV15" s="246"/>
      <c r="AW15" s="246"/>
      <c r="AX15" s="246"/>
      <c r="AY15" s="246"/>
      <c r="AZ15" s="55"/>
      <c r="BA15" s="55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97"/>
      <c r="BS15" s="97"/>
      <c r="BT15" s="97"/>
      <c r="BU15" s="97"/>
      <c r="BV15" s="97"/>
      <c r="BW15" s="97"/>
      <c r="BX15" s="97"/>
      <c r="BY15" s="97"/>
    </row>
    <row r="16" spans="1:77" ht="10.7" customHeight="1" thickBot="1" x14ac:dyDescent="0.25">
      <c r="A16" s="136" t="s">
        <v>2</v>
      </c>
      <c r="B16" s="181">
        <f t="shared" si="0"/>
        <v>0.29166666666666669</v>
      </c>
      <c r="C16" s="34">
        <v>0</v>
      </c>
      <c r="D16" s="28">
        <v>0</v>
      </c>
      <c r="E16" s="34">
        <v>0.33333333333333331</v>
      </c>
      <c r="F16" s="131">
        <v>0.625</v>
      </c>
      <c r="G16" s="402"/>
      <c r="H16" s="394"/>
      <c r="I16" s="269"/>
      <c r="J16" s="74"/>
      <c r="K16" s="269"/>
      <c r="L16" s="269"/>
      <c r="M16" s="269"/>
      <c r="N16" s="66"/>
      <c r="O16" s="66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35"/>
      <c r="AC16" s="235"/>
      <c r="AD16" s="235"/>
      <c r="AE16" s="235"/>
      <c r="AF16" s="235"/>
      <c r="AG16" s="235"/>
      <c r="AH16" s="179"/>
      <c r="AI16" s="179"/>
      <c r="AJ16" s="237"/>
      <c r="AK16" s="237"/>
      <c r="AL16" s="235"/>
      <c r="AM16" s="235"/>
      <c r="AN16" s="235"/>
      <c r="AO16" s="235"/>
      <c r="AP16" s="235"/>
      <c r="AQ16" s="235"/>
      <c r="AR16" s="179"/>
      <c r="AS16" s="179"/>
      <c r="AT16" s="235"/>
      <c r="AU16" s="235"/>
      <c r="AV16" s="235"/>
      <c r="AW16" s="235"/>
      <c r="AX16" s="235"/>
      <c r="AY16" s="235"/>
      <c r="AZ16" s="55"/>
      <c r="BA16" s="55"/>
      <c r="BB16" s="180"/>
      <c r="BC16" s="180"/>
      <c r="BD16" s="180"/>
      <c r="BE16" s="180"/>
      <c r="BF16" s="180"/>
      <c r="BG16" s="180"/>
      <c r="BH16" s="180"/>
      <c r="BI16" s="95"/>
      <c r="BJ16" s="180"/>
      <c r="BK16" s="180"/>
      <c r="BL16" s="180"/>
      <c r="BM16" s="180"/>
      <c r="BN16" s="180"/>
      <c r="BO16" s="180"/>
      <c r="BP16" s="180"/>
      <c r="BQ16" s="180"/>
      <c r="BR16" s="97"/>
      <c r="BS16" s="97"/>
      <c r="BT16" s="97"/>
      <c r="BU16" s="97"/>
      <c r="BV16" s="97"/>
      <c r="BW16" s="97"/>
      <c r="BX16" s="97"/>
      <c r="BY16" s="97"/>
    </row>
    <row r="17" spans="1:77" ht="10.7" hidden="1" customHeight="1" x14ac:dyDescent="0.2">
      <c r="A17" s="136"/>
      <c r="B17" s="181">
        <f t="shared" si="0"/>
        <v>1</v>
      </c>
      <c r="C17" s="34"/>
      <c r="D17" s="28"/>
      <c r="E17" s="34"/>
      <c r="F17" s="131"/>
      <c r="G17" s="162"/>
      <c r="H17" s="259"/>
      <c r="I17" s="269"/>
      <c r="J17" s="74"/>
      <c r="K17" s="269"/>
      <c r="L17" s="269"/>
      <c r="M17" s="269"/>
      <c r="N17" s="269"/>
      <c r="O17" s="269"/>
      <c r="P17" s="247"/>
      <c r="Q17" s="243"/>
      <c r="R17" s="247"/>
      <c r="S17" s="243"/>
      <c r="T17" s="243"/>
      <c r="U17" s="247"/>
      <c r="V17" s="247"/>
      <c r="W17" s="243"/>
      <c r="X17" s="247"/>
      <c r="Y17" s="243"/>
      <c r="Z17" s="243"/>
      <c r="AA17" s="243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  <c r="AO17" s="246"/>
      <c r="AP17" s="246"/>
      <c r="AQ17" s="246"/>
      <c r="AR17" s="246"/>
      <c r="AS17" s="246"/>
      <c r="AT17" s="246"/>
      <c r="AU17" s="246"/>
      <c r="AV17" s="246"/>
      <c r="AW17" s="246"/>
      <c r="AX17" s="246"/>
      <c r="AY17" s="246"/>
      <c r="AZ17" s="55"/>
      <c r="BA17" s="55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97"/>
      <c r="BS17" s="97"/>
      <c r="BT17" s="97"/>
      <c r="BU17" s="97"/>
      <c r="BV17" s="97"/>
      <c r="BW17" s="97"/>
      <c r="BX17" s="97"/>
      <c r="BY17" s="97"/>
    </row>
    <row r="18" spans="1:77" ht="10.7" customHeight="1" thickBot="1" x14ac:dyDescent="0.25">
      <c r="A18" s="136" t="s">
        <v>30</v>
      </c>
      <c r="B18" s="181">
        <f t="shared" si="0"/>
        <v>0.37499999999999994</v>
      </c>
      <c r="C18" s="34">
        <v>0</v>
      </c>
      <c r="D18" s="28">
        <v>0</v>
      </c>
      <c r="E18" s="34">
        <v>0.95833333333333337</v>
      </c>
      <c r="F18" s="131">
        <v>0.33333333333333331</v>
      </c>
      <c r="G18" s="395"/>
      <c r="H18" s="394"/>
      <c r="I18" s="269"/>
      <c r="J18" s="268"/>
      <c r="K18" s="269"/>
      <c r="L18" s="269"/>
      <c r="M18" s="269"/>
      <c r="N18" s="269"/>
      <c r="O18" s="269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35"/>
      <c r="AC18" s="235"/>
      <c r="AD18" s="235"/>
      <c r="AE18" s="235"/>
      <c r="AF18" s="235"/>
      <c r="AG18" s="235"/>
      <c r="AH18" s="235"/>
      <c r="AI18" s="235"/>
      <c r="AJ18" s="237"/>
      <c r="AK18" s="237"/>
      <c r="AL18" s="235"/>
      <c r="AM18" s="235"/>
      <c r="AN18" s="235"/>
      <c r="AO18" s="235"/>
      <c r="AP18" s="235"/>
      <c r="AQ18" s="235"/>
      <c r="AR18" s="235"/>
      <c r="AS18" s="235"/>
      <c r="AT18" s="235"/>
      <c r="AU18" s="235"/>
      <c r="AV18" s="235"/>
      <c r="AW18" s="235"/>
      <c r="AX18" s="235"/>
      <c r="AY18" s="235"/>
      <c r="AZ18" s="55"/>
      <c r="BA18" s="55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97"/>
      <c r="BS18" s="97"/>
      <c r="BT18" s="97"/>
      <c r="BU18" s="97"/>
      <c r="BV18" s="97"/>
      <c r="BW18" s="97"/>
      <c r="BX18" s="97"/>
      <c r="BY18" s="97"/>
    </row>
    <row r="19" spans="1:77" ht="10.7" hidden="1" customHeight="1" x14ac:dyDescent="0.2">
      <c r="A19" s="136"/>
      <c r="B19" s="181">
        <f t="shared" si="0"/>
        <v>1</v>
      </c>
      <c r="C19" s="34"/>
      <c r="D19" s="28"/>
      <c r="E19" s="34"/>
      <c r="F19" s="131"/>
      <c r="G19" s="163"/>
      <c r="H19" s="259"/>
      <c r="I19" s="269"/>
      <c r="J19" s="268"/>
      <c r="K19" s="269"/>
      <c r="L19" s="269"/>
      <c r="M19" s="269"/>
      <c r="N19" s="269"/>
      <c r="O19" s="269"/>
      <c r="P19" s="247"/>
      <c r="Q19" s="243"/>
      <c r="R19" s="247"/>
      <c r="S19" s="243"/>
      <c r="T19" s="243"/>
      <c r="U19" s="247"/>
      <c r="V19" s="247"/>
      <c r="W19" s="243"/>
      <c r="X19" s="247"/>
      <c r="Y19" s="243"/>
      <c r="Z19" s="243"/>
      <c r="AA19" s="243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  <c r="AQ19" s="246"/>
      <c r="AR19" s="246"/>
      <c r="AS19" s="246"/>
      <c r="AT19" s="246"/>
      <c r="AU19" s="246"/>
      <c r="AV19" s="246"/>
      <c r="AW19" s="246"/>
      <c r="AX19" s="246"/>
      <c r="AY19" s="246"/>
      <c r="AZ19" s="55"/>
      <c r="BA19" s="55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97"/>
      <c r="BS19" s="97"/>
      <c r="BT19" s="97"/>
      <c r="BU19" s="97"/>
      <c r="BV19" s="97"/>
      <c r="BW19" s="97"/>
      <c r="BX19" s="97"/>
      <c r="BY19" s="97"/>
    </row>
    <row r="20" spans="1:77" ht="10.7" customHeight="1" thickBot="1" x14ac:dyDescent="0.25">
      <c r="A20" s="136" t="s">
        <v>28</v>
      </c>
      <c r="B20" s="181">
        <f t="shared" si="0"/>
        <v>0.33333333333333337</v>
      </c>
      <c r="C20" s="34">
        <v>0.3</v>
      </c>
      <c r="D20" s="28">
        <v>0</v>
      </c>
      <c r="E20" s="34">
        <v>0.60416666666666663</v>
      </c>
      <c r="F20" s="131">
        <v>0.9375</v>
      </c>
      <c r="G20" s="393"/>
      <c r="H20" s="394"/>
      <c r="I20" s="269"/>
      <c r="J20" s="268"/>
      <c r="K20" s="269"/>
      <c r="L20" s="269"/>
      <c r="M20" s="269"/>
      <c r="N20" s="269"/>
      <c r="O20" s="269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35"/>
      <c r="AC20" s="235"/>
      <c r="AD20" s="235"/>
      <c r="AE20" s="235"/>
      <c r="AF20" s="235"/>
      <c r="AG20" s="235"/>
      <c r="AH20" s="235"/>
      <c r="AI20" s="235"/>
      <c r="AJ20" s="237"/>
      <c r="AK20" s="237"/>
      <c r="AL20" s="235"/>
      <c r="AM20" s="235"/>
      <c r="AN20" s="235"/>
      <c r="AO20" s="235"/>
      <c r="AP20" s="235"/>
      <c r="AQ20" s="235"/>
      <c r="AR20" s="235"/>
      <c r="AS20" s="235"/>
      <c r="AT20" s="235"/>
      <c r="AU20" s="235"/>
      <c r="AV20" s="235"/>
      <c r="AW20" s="235"/>
      <c r="AX20" s="235"/>
      <c r="AY20" s="235"/>
      <c r="AZ20" s="55"/>
      <c r="BA20" s="55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BM20" s="180"/>
      <c r="BN20" s="180"/>
      <c r="BO20" s="180"/>
      <c r="BP20" s="180"/>
      <c r="BQ20" s="180"/>
      <c r="BR20" s="97"/>
      <c r="BS20" s="97"/>
      <c r="BT20" s="97"/>
      <c r="BU20" s="97"/>
      <c r="BV20" s="97"/>
      <c r="BW20" s="97"/>
      <c r="BX20" s="97"/>
      <c r="BY20" s="97"/>
    </row>
    <row r="21" spans="1:77" ht="10.7" hidden="1" customHeight="1" x14ac:dyDescent="0.2">
      <c r="A21" s="136"/>
      <c r="B21" s="181">
        <f t="shared" si="0"/>
        <v>1</v>
      </c>
      <c r="C21" s="34"/>
      <c r="D21" s="28"/>
      <c r="E21" s="34"/>
      <c r="F21" s="131"/>
      <c r="G21" s="161"/>
      <c r="H21" s="259"/>
      <c r="I21" s="269"/>
      <c r="J21" s="268"/>
      <c r="K21" s="269"/>
      <c r="L21" s="269"/>
      <c r="M21" s="269"/>
      <c r="N21" s="269"/>
      <c r="O21" s="269"/>
      <c r="P21" s="247"/>
      <c r="Q21" s="243"/>
      <c r="R21" s="247"/>
      <c r="S21" s="243"/>
      <c r="T21" s="243"/>
      <c r="U21" s="247"/>
      <c r="V21" s="247"/>
      <c r="W21" s="243"/>
      <c r="X21" s="247"/>
      <c r="Y21" s="243"/>
      <c r="Z21" s="243"/>
      <c r="AA21" s="243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  <c r="AO21" s="246"/>
      <c r="AP21" s="246"/>
      <c r="AQ21" s="246"/>
      <c r="AR21" s="246"/>
      <c r="AS21" s="246"/>
      <c r="AT21" s="246"/>
      <c r="AU21" s="246"/>
      <c r="AV21" s="246"/>
      <c r="AW21" s="246"/>
      <c r="AX21" s="246"/>
      <c r="AY21" s="246"/>
      <c r="AZ21" s="55"/>
      <c r="BA21" s="55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97"/>
      <c r="BS21" s="97"/>
      <c r="BT21" s="97"/>
      <c r="BU21" s="97"/>
      <c r="BV21" s="97"/>
      <c r="BW21" s="97"/>
      <c r="BX21" s="97"/>
      <c r="BY21" s="97"/>
    </row>
    <row r="22" spans="1:77" ht="10.5" customHeight="1" thickBot="1" x14ac:dyDescent="0.25">
      <c r="A22" s="136" t="s">
        <v>29</v>
      </c>
      <c r="B22" s="181">
        <f t="shared" si="0"/>
        <v>0.32291666666666674</v>
      </c>
      <c r="C22" s="34">
        <v>0</v>
      </c>
      <c r="D22" s="28">
        <v>0</v>
      </c>
      <c r="E22" s="34">
        <v>0.63541666666666663</v>
      </c>
      <c r="F22" s="131">
        <v>0.95833333333333337</v>
      </c>
      <c r="G22" s="393"/>
      <c r="H22" s="394"/>
      <c r="I22" s="269"/>
      <c r="J22" s="267"/>
      <c r="K22" s="269"/>
      <c r="L22" s="269"/>
      <c r="M22" s="269"/>
      <c r="N22" s="269"/>
      <c r="O22" s="269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35"/>
      <c r="AC22" s="235"/>
      <c r="AD22" s="235"/>
      <c r="AE22" s="235"/>
      <c r="AF22" s="235"/>
      <c r="AG22" s="235"/>
      <c r="AH22" s="235"/>
      <c r="AI22" s="235"/>
      <c r="AJ22" s="237"/>
      <c r="AK22" s="237"/>
      <c r="AL22" s="235"/>
      <c r="AM22" s="235"/>
      <c r="AN22" s="235"/>
      <c r="AO22" s="235"/>
      <c r="AP22" s="237"/>
      <c r="AQ22" s="237"/>
      <c r="AR22" s="235"/>
      <c r="AS22" s="235"/>
      <c r="AT22" s="235"/>
      <c r="AU22" s="235"/>
      <c r="AV22" s="235"/>
      <c r="AW22" s="235"/>
      <c r="AX22" s="235"/>
      <c r="AY22" s="235"/>
      <c r="AZ22" s="55"/>
      <c r="BA22" s="55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97"/>
      <c r="BS22" s="97"/>
      <c r="BT22" s="97"/>
      <c r="BU22" s="97"/>
      <c r="BV22" s="97"/>
      <c r="BW22" s="97"/>
      <c r="BX22" s="97"/>
      <c r="BY22" s="97"/>
    </row>
    <row r="23" spans="1:77" ht="10.5" hidden="1" customHeight="1" x14ac:dyDescent="0.2">
      <c r="A23" s="139"/>
      <c r="B23" s="181">
        <f t="shared" si="0"/>
        <v>1</v>
      </c>
      <c r="C23" s="35"/>
      <c r="D23" s="31"/>
      <c r="E23" s="35"/>
      <c r="F23" s="132"/>
      <c r="G23" s="161"/>
      <c r="H23" s="259"/>
      <c r="I23" s="269"/>
      <c r="J23" s="267"/>
      <c r="K23" s="269"/>
      <c r="L23" s="269"/>
      <c r="M23" s="269"/>
      <c r="N23" s="269"/>
      <c r="O23" s="269"/>
      <c r="P23" s="247"/>
      <c r="Q23" s="243"/>
      <c r="R23" s="247"/>
      <c r="S23" s="243"/>
      <c r="T23" s="243"/>
      <c r="U23" s="247"/>
      <c r="V23" s="247"/>
      <c r="W23" s="243"/>
      <c r="X23" s="247"/>
      <c r="Y23" s="243"/>
      <c r="Z23" s="243"/>
      <c r="AA23" s="243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6"/>
      <c r="AQ23" s="246"/>
      <c r="AR23" s="246"/>
      <c r="AS23" s="246"/>
      <c r="AT23" s="246"/>
      <c r="AU23" s="246"/>
      <c r="AV23" s="246"/>
      <c r="AW23" s="246"/>
      <c r="AX23" s="246"/>
      <c r="AY23" s="246"/>
      <c r="AZ23" s="55"/>
      <c r="BA23" s="55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97"/>
      <c r="BS23" s="97"/>
      <c r="BT23" s="97"/>
      <c r="BU23" s="97"/>
      <c r="BV23" s="97"/>
      <c r="BW23" s="97"/>
      <c r="BX23" s="97"/>
      <c r="BY23" s="97"/>
    </row>
    <row r="24" spans="1:77" ht="10.5" customHeight="1" thickBot="1" x14ac:dyDescent="0.25">
      <c r="A24" s="140" t="s">
        <v>31</v>
      </c>
      <c r="B24" s="181">
        <f t="shared" si="0"/>
        <v>0.38541666666666669</v>
      </c>
      <c r="C24" s="36">
        <v>0</v>
      </c>
      <c r="D24" s="29">
        <v>0</v>
      </c>
      <c r="E24" s="36">
        <v>0.625</v>
      </c>
      <c r="F24" s="134">
        <v>1.0416666666666666E-2</v>
      </c>
      <c r="G24" s="398"/>
      <c r="H24" s="399"/>
      <c r="I24" s="270"/>
      <c r="J24" s="268"/>
      <c r="K24" s="269"/>
      <c r="L24" s="269"/>
      <c r="M24" s="270"/>
      <c r="N24" s="269"/>
      <c r="O24" s="269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35"/>
      <c r="AC24" s="235"/>
      <c r="AD24" s="240"/>
      <c r="AE24" s="240"/>
      <c r="AF24" s="240"/>
      <c r="AG24" s="240"/>
      <c r="AH24" s="240"/>
      <c r="AI24" s="240"/>
      <c r="AJ24" s="237"/>
      <c r="AK24" s="237"/>
      <c r="AL24" s="240"/>
      <c r="AM24" s="240"/>
      <c r="AN24" s="240"/>
      <c r="AO24" s="240"/>
      <c r="AP24" s="240"/>
      <c r="AQ24" s="240"/>
      <c r="AR24" s="235"/>
      <c r="AS24" s="235"/>
      <c r="AT24" s="240"/>
      <c r="AU24" s="240"/>
      <c r="AV24" s="240"/>
      <c r="AW24" s="240"/>
      <c r="AX24" s="240"/>
      <c r="AY24" s="240"/>
      <c r="AZ24" s="55"/>
      <c r="BA24" s="55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97"/>
      <c r="BS24" s="97"/>
      <c r="BT24" s="97"/>
      <c r="BU24" s="97"/>
      <c r="BV24" s="97"/>
      <c r="BW24" s="97"/>
      <c r="BX24" s="97"/>
      <c r="BY24" s="97"/>
    </row>
    <row r="25" spans="1:77" ht="10.5" hidden="1" customHeight="1" x14ac:dyDescent="0.2">
      <c r="A25" s="141"/>
      <c r="B25" s="63"/>
      <c r="C25" s="63"/>
      <c r="D25" s="62"/>
      <c r="E25" s="63"/>
      <c r="F25" s="133"/>
      <c r="G25" s="164"/>
      <c r="H25" s="260"/>
      <c r="I25" s="270"/>
      <c r="J25" s="268"/>
      <c r="K25" s="269"/>
      <c r="L25" s="269"/>
      <c r="M25" s="270"/>
      <c r="N25" s="269"/>
      <c r="O25" s="269"/>
      <c r="P25" s="242"/>
      <c r="Q25" s="242"/>
      <c r="R25" s="242"/>
      <c r="S25" s="242"/>
      <c r="T25" s="242"/>
      <c r="U25" s="242"/>
      <c r="V25" s="242"/>
      <c r="W25" s="242"/>
      <c r="X25" s="242"/>
      <c r="Y25" s="243"/>
      <c r="Z25" s="243"/>
      <c r="AA25" s="243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6"/>
      <c r="AO25" s="246"/>
      <c r="AP25" s="246"/>
      <c r="AQ25" s="246"/>
      <c r="AR25" s="246"/>
      <c r="AS25" s="246"/>
      <c r="AT25" s="246"/>
      <c r="AU25" s="246"/>
      <c r="AV25" s="246"/>
      <c r="AW25" s="246"/>
      <c r="AX25" s="246"/>
      <c r="AY25" s="246"/>
      <c r="AZ25" s="55"/>
      <c r="BA25" s="55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97"/>
      <c r="BS25" s="97"/>
      <c r="BT25" s="97"/>
      <c r="BU25" s="97"/>
      <c r="BV25" s="97"/>
      <c r="BW25" s="97"/>
      <c r="BX25" s="97"/>
      <c r="BY25" s="97"/>
    </row>
    <row r="26" spans="1:77" ht="10.5" customHeight="1" x14ac:dyDescent="0.2">
      <c r="A26" s="142" t="s">
        <v>24</v>
      </c>
      <c r="B26" s="64">
        <v>0.5</v>
      </c>
      <c r="C26" s="64">
        <v>0</v>
      </c>
      <c r="D26" s="30">
        <v>0</v>
      </c>
      <c r="E26" s="30"/>
      <c r="F26" s="250"/>
      <c r="G26" s="254"/>
      <c r="H26" s="255"/>
      <c r="I26" s="270"/>
      <c r="J26" s="268"/>
      <c r="K26" s="269"/>
      <c r="L26" s="269"/>
      <c r="M26" s="270"/>
      <c r="N26" s="269"/>
      <c r="O26" s="269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35"/>
      <c r="AC26" s="235"/>
      <c r="AD26" s="241"/>
      <c r="AE26" s="241"/>
      <c r="AF26" s="241"/>
      <c r="AG26" s="241"/>
      <c r="AH26" s="241"/>
      <c r="AI26" s="241"/>
      <c r="AJ26" s="237"/>
      <c r="AK26" s="237"/>
      <c r="AL26" s="241"/>
      <c r="AM26" s="241"/>
      <c r="AN26" s="241"/>
      <c r="AO26" s="241"/>
      <c r="AP26" s="241"/>
      <c r="AQ26" s="241"/>
      <c r="AR26" s="235"/>
      <c r="AS26" s="235"/>
      <c r="AT26" s="241"/>
      <c r="AU26" s="241"/>
      <c r="AV26" s="241"/>
      <c r="AW26" s="241"/>
      <c r="AX26" s="241"/>
      <c r="AY26" s="241"/>
      <c r="AZ26" s="55"/>
      <c r="BA26" s="55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80"/>
      <c r="BN26" s="180"/>
      <c r="BO26" s="180"/>
      <c r="BP26" s="180"/>
      <c r="BQ26" s="180"/>
      <c r="BR26" s="97"/>
      <c r="BS26" s="97"/>
      <c r="BT26" s="97"/>
      <c r="BU26" s="97"/>
      <c r="BV26" s="97"/>
      <c r="BW26" s="97"/>
      <c r="BX26" s="97"/>
      <c r="BY26" s="97"/>
    </row>
    <row r="27" spans="1:77" ht="10.5" hidden="1" customHeight="1" x14ac:dyDescent="0.2">
      <c r="A27" s="142"/>
      <c r="B27" s="64"/>
      <c r="C27" s="64"/>
      <c r="D27" s="30"/>
      <c r="E27" s="30"/>
      <c r="F27" s="250"/>
      <c r="G27" s="254"/>
      <c r="H27" s="255"/>
      <c r="I27" s="270"/>
      <c r="J27" s="268"/>
      <c r="K27" s="269"/>
      <c r="L27" s="269"/>
      <c r="M27" s="270"/>
      <c r="N27" s="269"/>
      <c r="O27" s="269"/>
      <c r="P27" s="242"/>
      <c r="Q27" s="242"/>
      <c r="R27" s="242"/>
      <c r="S27" s="242"/>
      <c r="T27" s="242"/>
      <c r="U27" s="242"/>
      <c r="V27" s="242"/>
      <c r="W27" s="242"/>
      <c r="X27" s="242"/>
      <c r="Y27" s="243"/>
      <c r="Z27" s="243"/>
      <c r="AA27" s="243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55"/>
      <c r="BA27" s="55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97"/>
      <c r="BS27" s="97"/>
      <c r="BT27" s="97"/>
      <c r="BU27" s="97"/>
      <c r="BV27" s="97"/>
      <c r="BW27" s="97"/>
      <c r="BX27" s="97"/>
      <c r="BY27" s="97"/>
    </row>
    <row r="28" spans="1:77" ht="10.5" customHeight="1" x14ac:dyDescent="0.2">
      <c r="A28" s="143" t="s">
        <v>3</v>
      </c>
      <c r="B28" s="34">
        <v>0.33333333333333331</v>
      </c>
      <c r="C28" s="34">
        <v>0</v>
      </c>
      <c r="D28" s="28">
        <v>0</v>
      </c>
      <c r="E28" s="28"/>
      <c r="F28" s="251"/>
      <c r="G28" s="254"/>
      <c r="H28" s="255"/>
      <c r="I28" s="270"/>
      <c r="J28" s="268"/>
      <c r="K28" s="269"/>
      <c r="L28" s="269"/>
      <c r="M28" s="270"/>
      <c r="N28" s="269"/>
      <c r="O28" s="269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35"/>
      <c r="AC28" s="235"/>
      <c r="AD28" s="241"/>
      <c r="AE28" s="241"/>
      <c r="AF28" s="241"/>
      <c r="AG28" s="241"/>
      <c r="AH28" s="241"/>
      <c r="AI28" s="241"/>
      <c r="AJ28" s="237"/>
      <c r="AK28" s="237"/>
      <c r="AL28" s="241"/>
      <c r="AM28" s="241"/>
      <c r="AN28" s="241"/>
      <c r="AO28" s="241"/>
      <c r="AP28" s="241"/>
      <c r="AQ28" s="241"/>
      <c r="AR28" s="235"/>
      <c r="AS28" s="235"/>
      <c r="AT28" s="241"/>
      <c r="AU28" s="241"/>
      <c r="AV28" s="241"/>
      <c r="AW28" s="241"/>
      <c r="AX28" s="241"/>
      <c r="AY28" s="241"/>
      <c r="AZ28" s="55"/>
      <c r="BA28" s="55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97"/>
      <c r="BS28" s="97"/>
      <c r="BT28" s="97"/>
      <c r="BU28" s="97"/>
      <c r="BV28" s="97"/>
      <c r="BW28" s="97"/>
      <c r="BX28" s="97"/>
      <c r="BY28" s="97"/>
    </row>
    <row r="29" spans="1:77" ht="10.5" hidden="1" customHeight="1" x14ac:dyDescent="0.2">
      <c r="A29" s="143"/>
      <c r="B29" s="34"/>
      <c r="C29" s="34"/>
      <c r="D29" s="28"/>
      <c r="E29" s="28"/>
      <c r="F29" s="251"/>
      <c r="G29" s="254"/>
      <c r="H29" s="255"/>
      <c r="I29" s="270"/>
      <c r="J29" s="268"/>
      <c r="K29" s="269"/>
      <c r="L29" s="269"/>
      <c r="M29" s="270"/>
      <c r="N29" s="269"/>
      <c r="O29" s="269"/>
      <c r="P29" s="242"/>
      <c r="Q29" s="242"/>
      <c r="R29" s="242"/>
      <c r="S29" s="242"/>
      <c r="T29" s="242"/>
      <c r="U29" s="242"/>
      <c r="V29" s="242"/>
      <c r="W29" s="242"/>
      <c r="X29" s="242"/>
      <c r="Y29" s="243"/>
      <c r="Z29" s="243"/>
      <c r="AA29" s="243"/>
      <c r="AB29" s="246"/>
      <c r="AC29" s="246"/>
      <c r="AD29" s="246"/>
      <c r="AE29" s="246"/>
      <c r="AF29" s="246"/>
      <c r="AG29" s="246"/>
      <c r="AH29" s="246"/>
      <c r="AI29" s="246"/>
      <c r="AJ29" s="246"/>
      <c r="AK29" s="246"/>
      <c r="AL29" s="246"/>
      <c r="AM29" s="246"/>
      <c r="AN29" s="246"/>
      <c r="AO29" s="246"/>
      <c r="AP29" s="246"/>
      <c r="AQ29" s="246"/>
      <c r="AR29" s="246"/>
      <c r="AS29" s="246"/>
      <c r="AT29" s="246"/>
      <c r="AU29" s="246"/>
      <c r="AV29" s="246"/>
      <c r="AW29" s="246"/>
      <c r="AX29" s="246"/>
      <c r="AY29" s="246"/>
      <c r="AZ29" s="55"/>
      <c r="BA29" s="55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/>
      <c r="BQ29" s="180"/>
      <c r="BR29" s="97"/>
      <c r="BS29" s="97"/>
      <c r="BT29" s="97"/>
      <c r="BU29" s="97"/>
      <c r="BV29" s="97"/>
      <c r="BW29" s="97"/>
      <c r="BX29" s="97"/>
      <c r="BY29" s="97"/>
    </row>
    <row r="30" spans="1:77" ht="10.5" customHeight="1" x14ac:dyDescent="0.2">
      <c r="A30" s="143" t="s">
        <v>27</v>
      </c>
      <c r="B30" s="34">
        <v>0.33333333333333331</v>
      </c>
      <c r="C30" s="34">
        <v>0</v>
      </c>
      <c r="D30" s="28">
        <v>0</v>
      </c>
      <c r="E30" s="28"/>
      <c r="F30" s="251"/>
      <c r="G30" s="254"/>
      <c r="H30" s="255"/>
      <c r="I30" s="270"/>
      <c r="J30" s="268"/>
      <c r="K30" s="269"/>
      <c r="L30" s="269"/>
      <c r="M30" s="270"/>
      <c r="N30" s="269"/>
      <c r="O30" s="269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35"/>
      <c r="AC30" s="235"/>
      <c r="AD30" s="235"/>
      <c r="AE30" s="235"/>
      <c r="AF30" s="235"/>
      <c r="AG30" s="235"/>
      <c r="AH30" s="236"/>
      <c r="AI30" s="236"/>
      <c r="AJ30" s="237"/>
      <c r="AK30" s="237"/>
      <c r="AL30" s="237"/>
      <c r="AM30" s="237"/>
      <c r="AN30" s="235"/>
      <c r="AO30" s="235"/>
      <c r="AP30" s="236"/>
      <c r="AQ30" s="236"/>
      <c r="AR30" s="235"/>
      <c r="AS30" s="235"/>
      <c r="AT30" s="235"/>
      <c r="AU30" s="235"/>
      <c r="AV30" s="235"/>
      <c r="AW30" s="235"/>
      <c r="AX30" s="236"/>
      <c r="AY30" s="236"/>
      <c r="AZ30" s="55"/>
      <c r="BA30" s="55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97"/>
      <c r="BS30" s="97"/>
      <c r="BT30" s="97"/>
      <c r="BU30" s="97"/>
      <c r="BV30" s="97"/>
      <c r="BW30" s="97"/>
      <c r="BX30" s="97"/>
      <c r="BY30" s="97"/>
    </row>
    <row r="31" spans="1:77" ht="10.5" customHeight="1" x14ac:dyDescent="0.2">
      <c r="A31" s="143" t="s">
        <v>12</v>
      </c>
      <c r="B31" s="34">
        <v>0.33333333333333331</v>
      </c>
      <c r="C31" s="34">
        <v>0</v>
      </c>
      <c r="D31" s="28">
        <v>0</v>
      </c>
      <c r="E31" s="37"/>
      <c r="F31" s="252"/>
      <c r="G31" s="254"/>
      <c r="H31" s="255"/>
      <c r="I31" s="270"/>
      <c r="J31" s="268"/>
      <c r="K31" s="269"/>
      <c r="L31" s="269"/>
      <c r="M31" s="270"/>
      <c r="N31" s="269"/>
      <c r="O31" s="269"/>
      <c r="P31" s="242"/>
      <c r="Q31" s="242"/>
      <c r="R31" s="242"/>
      <c r="S31" s="242"/>
      <c r="T31" s="242"/>
      <c r="U31" s="242"/>
      <c r="V31" s="242"/>
      <c r="W31" s="242"/>
      <c r="X31" s="242"/>
      <c r="Y31" s="243"/>
      <c r="Z31" s="243"/>
      <c r="AA31" s="243"/>
      <c r="AB31" s="76"/>
      <c r="AC31" s="76"/>
      <c r="AD31" s="81"/>
      <c r="AE31" s="81"/>
      <c r="AF31" s="81"/>
      <c r="AG31" s="81"/>
      <c r="AH31" s="79"/>
      <c r="AI31" s="79"/>
      <c r="AJ31" s="82"/>
      <c r="AK31" s="82"/>
      <c r="AL31" s="81"/>
      <c r="AM31" s="81"/>
      <c r="AN31" s="81"/>
      <c r="AO31" s="81"/>
      <c r="AP31" s="79"/>
      <c r="AQ31" s="79"/>
      <c r="AR31" s="76"/>
      <c r="AS31" s="76"/>
      <c r="AT31" s="81"/>
      <c r="AU31" s="81"/>
      <c r="AV31" s="81"/>
      <c r="AW31" s="81"/>
      <c r="AX31" s="79"/>
      <c r="AY31" s="79"/>
      <c r="AZ31" s="55"/>
      <c r="BA31" s="55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97"/>
      <c r="BS31" s="97"/>
      <c r="BT31" s="97"/>
      <c r="BU31" s="97"/>
      <c r="BV31" s="97"/>
      <c r="BW31" s="97"/>
      <c r="BX31" s="97"/>
      <c r="BY31" s="97"/>
    </row>
    <row r="32" spans="1:77" ht="10.5" customHeight="1" x14ac:dyDescent="0.2">
      <c r="A32" s="144" t="s">
        <v>15</v>
      </c>
      <c r="B32" s="35">
        <v>0.33333333333333331</v>
      </c>
      <c r="C32" s="35">
        <v>0</v>
      </c>
      <c r="D32" s="31">
        <v>0</v>
      </c>
      <c r="E32" s="38"/>
      <c r="F32" s="253"/>
      <c r="G32" s="378"/>
      <c r="H32" s="397"/>
      <c r="I32" s="270"/>
      <c r="J32" s="268"/>
      <c r="K32" s="269"/>
      <c r="L32" s="269"/>
      <c r="M32" s="270"/>
      <c r="N32" s="269"/>
      <c r="O32" s="269"/>
      <c r="P32" s="242"/>
      <c r="Q32" s="242"/>
      <c r="R32" s="242"/>
      <c r="S32" s="242"/>
      <c r="T32" s="242"/>
      <c r="U32" s="242"/>
      <c r="V32" s="242"/>
      <c r="W32" s="242"/>
      <c r="X32" s="242"/>
      <c r="Y32" s="243"/>
      <c r="Z32" s="243"/>
      <c r="AA32" s="243"/>
      <c r="AB32" s="76"/>
      <c r="AC32" s="76"/>
      <c r="AD32" s="75"/>
      <c r="AE32" s="75"/>
      <c r="AF32" s="75"/>
      <c r="AG32" s="75"/>
      <c r="AH32" s="75"/>
      <c r="AI32" s="75"/>
      <c r="AJ32" s="82"/>
      <c r="AK32" s="82"/>
      <c r="AL32" s="84"/>
      <c r="AM32" s="84"/>
      <c r="AN32" s="75"/>
      <c r="AO32" s="75"/>
      <c r="AP32" s="75"/>
      <c r="AQ32" s="75"/>
      <c r="AR32" s="76"/>
      <c r="AS32" s="76"/>
      <c r="AT32" s="75"/>
      <c r="AU32" s="75"/>
      <c r="AV32" s="75"/>
      <c r="AW32" s="75"/>
      <c r="AX32" s="75"/>
      <c r="AY32" s="75"/>
      <c r="AZ32" s="55"/>
      <c r="BA32" s="55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97"/>
      <c r="BS32" s="97"/>
      <c r="BT32" s="97"/>
      <c r="BU32" s="97"/>
      <c r="BV32" s="97"/>
      <c r="BW32" s="97"/>
      <c r="BX32" s="97"/>
      <c r="BY32" s="97"/>
    </row>
    <row r="33" spans="1:77" ht="10.5" customHeight="1" x14ac:dyDescent="0.2">
      <c r="A33" s="144" t="s">
        <v>22</v>
      </c>
      <c r="B33" s="35">
        <v>2</v>
      </c>
      <c r="C33" s="35">
        <v>0</v>
      </c>
      <c r="D33" s="31">
        <v>0</v>
      </c>
      <c r="E33" s="38"/>
      <c r="F33" s="253"/>
      <c r="G33" s="378"/>
      <c r="H33" s="397"/>
      <c r="I33" s="270"/>
      <c r="J33" s="268"/>
      <c r="K33" s="269"/>
      <c r="L33" s="269"/>
      <c r="M33" s="270"/>
      <c r="N33" s="269"/>
      <c r="O33" s="269"/>
      <c r="P33" s="242"/>
      <c r="Q33" s="242"/>
      <c r="R33" s="242"/>
      <c r="S33" s="242"/>
      <c r="T33" s="242"/>
      <c r="U33" s="242"/>
      <c r="V33" s="242"/>
      <c r="W33" s="242"/>
      <c r="X33" s="242"/>
      <c r="Y33" s="243"/>
      <c r="Z33" s="243"/>
      <c r="AA33" s="243"/>
      <c r="AB33" s="76"/>
      <c r="AC33" s="76"/>
      <c r="AD33" s="75"/>
      <c r="AE33" s="75"/>
      <c r="AF33" s="75"/>
      <c r="AG33" s="75"/>
      <c r="AH33" s="75"/>
      <c r="AI33" s="75"/>
      <c r="AJ33" s="82"/>
      <c r="AK33" s="82"/>
      <c r="AL33" s="75"/>
      <c r="AM33" s="75"/>
      <c r="AN33" s="75"/>
      <c r="AO33" s="75"/>
      <c r="AP33" s="75"/>
      <c r="AQ33" s="75"/>
      <c r="AR33" s="76"/>
      <c r="AS33" s="76"/>
      <c r="AT33" s="75"/>
      <c r="AU33" s="75"/>
      <c r="AV33" s="75"/>
      <c r="AW33" s="75"/>
      <c r="AX33" s="75"/>
      <c r="AY33" s="75"/>
      <c r="AZ33" s="55"/>
      <c r="BA33" s="55"/>
      <c r="BB33" s="180"/>
      <c r="BC33" s="180"/>
      <c r="BD33" s="180"/>
      <c r="BE33" s="180"/>
      <c r="BF33" s="180"/>
      <c r="BG33" s="180"/>
      <c r="BH33" s="180"/>
      <c r="BI33" s="180"/>
      <c r="BJ33" s="180"/>
      <c r="BK33" s="180"/>
      <c r="BL33" s="180"/>
      <c r="BM33" s="180"/>
      <c r="BN33" s="180"/>
      <c r="BO33" s="180"/>
      <c r="BP33" s="180"/>
      <c r="BQ33" s="180"/>
      <c r="BR33" s="97"/>
      <c r="BS33" s="97"/>
      <c r="BT33" s="97"/>
      <c r="BU33" s="97"/>
      <c r="BV33" s="97"/>
      <c r="BW33" s="97"/>
      <c r="BX33" s="97"/>
      <c r="BY33" s="97"/>
    </row>
    <row r="34" spans="1:77" ht="10.5" customHeight="1" thickBot="1" x14ac:dyDescent="0.25">
      <c r="A34" s="145" t="s">
        <v>23</v>
      </c>
      <c r="B34" s="36">
        <v>5</v>
      </c>
      <c r="C34" s="35">
        <v>0</v>
      </c>
      <c r="D34" s="31">
        <v>0</v>
      </c>
      <c r="E34" s="38"/>
      <c r="F34" s="253"/>
      <c r="G34" s="256"/>
      <c r="H34" s="255"/>
      <c r="I34" s="271"/>
      <c r="J34" s="271"/>
      <c r="K34" s="271"/>
      <c r="L34" s="271"/>
      <c r="M34" s="271"/>
      <c r="N34" s="271"/>
      <c r="O34" s="271"/>
      <c r="P34" s="242"/>
      <c r="Q34" s="242"/>
      <c r="R34" s="242"/>
      <c r="S34" s="242"/>
      <c r="T34" s="242"/>
      <c r="U34" s="242"/>
      <c r="V34" s="242"/>
      <c r="W34" s="242"/>
      <c r="X34" s="242"/>
      <c r="Y34" s="243"/>
      <c r="Z34" s="243"/>
      <c r="AA34" s="243"/>
      <c r="AB34" s="76"/>
      <c r="AC34" s="76"/>
      <c r="AD34" s="76"/>
      <c r="AE34" s="76"/>
      <c r="AF34" s="76"/>
      <c r="AG34" s="76"/>
      <c r="AH34" s="76"/>
      <c r="AI34" s="76"/>
      <c r="AJ34" s="82"/>
      <c r="AK34" s="82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55"/>
      <c r="BA34" s="55"/>
      <c r="BB34" s="180"/>
      <c r="BC34" s="180"/>
      <c r="BD34" s="180"/>
      <c r="BE34" s="180"/>
      <c r="BF34" s="180"/>
      <c r="BG34" s="180"/>
      <c r="BH34" s="180"/>
      <c r="BI34" s="180"/>
      <c r="BJ34" s="180"/>
      <c r="BK34" s="180"/>
      <c r="BL34" s="180"/>
      <c r="BM34" s="180"/>
      <c r="BN34" s="180"/>
      <c r="BO34" s="180"/>
      <c r="BP34" s="180"/>
      <c r="BQ34" s="180"/>
      <c r="BR34" s="97"/>
      <c r="BS34" s="97"/>
      <c r="BT34" s="97"/>
      <c r="BU34" s="97"/>
      <c r="BV34" s="97"/>
      <c r="BW34" s="97"/>
      <c r="BX34" s="97"/>
      <c r="BY34" s="97"/>
    </row>
    <row r="35" spans="1:77" ht="11.25" customHeight="1" thickBot="1" x14ac:dyDescent="0.25">
      <c r="A35" s="25" t="s">
        <v>25</v>
      </c>
      <c r="B35" s="303"/>
      <c r="C35" s="279"/>
      <c r="D35" s="308"/>
      <c r="E35" s="273"/>
      <c r="F35" s="279"/>
      <c r="G35" s="59"/>
      <c r="H35" s="11"/>
      <c r="I35" s="265">
        <f>H1</f>
        <v>2018</v>
      </c>
      <c r="J35" s="266" t="s">
        <v>36</v>
      </c>
      <c r="K35" s="403"/>
      <c r="L35" s="403"/>
      <c r="M35" s="396"/>
      <c r="N35" s="397"/>
      <c r="O35" s="168"/>
      <c r="P35" s="194"/>
      <c r="Q35" s="194"/>
      <c r="R35" s="195"/>
      <c r="S35" s="194"/>
      <c r="T35" s="194"/>
      <c r="U35" s="194"/>
      <c r="V35" s="194"/>
      <c r="W35" s="194"/>
      <c r="X35" s="194"/>
      <c r="AB35" s="76"/>
      <c r="AC35" s="76"/>
      <c r="AD35" s="76"/>
      <c r="AE35" s="76"/>
      <c r="AF35" s="76"/>
      <c r="AG35" s="76"/>
      <c r="AH35" s="76"/>
      <c r="AI35" s="76"/>
      <c r="AJ35" s="82"/>
      <c r="AK35" s="82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55"/>
      <c r="BA35" s="55"/>
      <c r="BB35" s="180"/>
      <c r="BC35" s="180"/>
      <c r="BD35" s="180"/>
      <c r="BE35" s="180"/>
      <c r="BF35" s="180"/>
      <c r="BG35" s="180"/>
      <c r="BH35" s="180"/>
      <c r="BI35" s="180"/>
      <c r="BJ35" s="180"/>
      <c r="BK35" s="180"/>
      <c r="BL35" s="180"/>
      <c r="BM35" s="180"/>
      <c r="BN35" s="180"/>
      <c r="BO35" s="180"/>
      <c r="BP35" s="180"/>
      <c r="BQ35" s="180"/>
      <c r="BR35" s="97"/>
      <c r="BS35" s="97"/>
      <c r="BT35" s="97"/>
      <c r="BU35" s="97"/>
      <c r="BV35" s="97"/>
      <c r="BW35" s="97"/>
      <c r="BX35" s="97"/>
      <c r="BY35" s="97"/>
    </row>
    <row r="36" spans="1:77" ht="10.5" customHeight="1" x14ac:dyDescent="0.2">
      <c r="A36" s="16" t="s">
        <v>9</v>
      </c>
      <c r="B36" s="304">
        <v>1782</v>
      </c>
      <c r="C36" s="48"/>
      <c r="D36" s="306"/>
      <c r="E36" s="274"/>
      <c r="F36" s="94"/>
      <c r="G36" s="23"/>
      <c r="H36" s="280"/>
      <c r="I36" s="89" t="s">
        <v>21</v>
      </c>
      <c r="J36" s="26" t="s">
        <v>26</v>
      </c>
      <c r="K36" s="196"/>
      <c r="L36" s="44"/>
      <c r="M36" s="2"/>
      <c r="N36" s="27"/>
      <c r="O36" s="27"/>
      <c r="P36" s="197"/>
      <c r="Q36" s="197"/>
      <c r="R36" s="197"/>
      <c r="S36" s="198"/>
      <c r="T36" s="377"/>
      <c r="U36" s="377"/>
      <c r="V36" s="57"/>
      <c r="W36" s="199"/>
      <c r="X36" s="200"/>
      <c r="Y36" s="201"/>
      <c r="AB36" s="76"/>
      <c r="AC36" s="76"/>
      <c r="AD36" s="76"/>
      <c r="AE36" s="76"/>
      <c r="AF36" s="76"/>
      <c r="AG36" s="76"/>
      <c r="AH36" s="76"/>
      <c r="AI36" s="76"/>
      <c r="AJ36" s="82"/>
      <c r="AK36" s="82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55"/>
      <c r="BA36" s="55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0"/>
      <c r="BO36" s="180"/>
      <c r="BP36" s="180"/>
      <c r="BQ36" s="180"/>
      <c r="BR36" s="97"/>
      <c r="BS36" s="97"/>
      <c r="BT36" s="97"/>
      <c r="BU36" s="97"/>
      <c r="BV36" s="97"/>
      <c r="BW36" s="97"/>
      <c r="BX36" s="97"/>
      <c r="BY36" s="97"/>
    </row>
    <row r="37" spans="1:77" ht="12" customHeight="1" x14ac:dyDescent="0.3">
      <c r="A37" s="292" t="s">
        <v>4</v>
      </c>
      <c r="B37" s="305">
        <v>162</v>
      </c>
      <c r="C37" s="49"/>
      <c r="D37" s="307"/>
      <c r="E37" s="275"/>
      <c r="F37" s="276"/>
      <c r="G37" s="59"/>
      <c r="H37" s="281"/>
      <c r="I37" s="90">
        <v>43101</v>
      </c>
      <c r="J37" s="40"/>
      <c r="K37" s="202"/>
      <c r="L37" s="202"/>
      <c r="M37" s="203"/>
      <c r="N37" s="204"/>
      <c r="O37" s="204"/>
      <c r="P37" s="197"/>
      <c r="Q37" s="197"/>
      <c r="R37" s="197"/>
      <c r="S37" s="198"/>
      <c r="T37" s="377"/>
      <c r="U37" s="377"/>
      <c r="V37" s="57"/>
      <c r="W37" s="199"/>
      <c r="X37" s="57"/>
      <c r="AB37" s="76"/>
      <c r="AC37" s="76"/>
      <c r="AD37" s="76"/>
      <c r="AE37" s="76"/>
      <c r="AF37" s="76"/>
      <c r="AG37" s="76"/>
      <c r="AH37" s="76"/>
      <c r="AI37" s="76"/>
      <c r="AJ37" s="82"/>
      <c r="AK37" s="82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55"/>
      <c r="BA37" s="55"/>
      <c r="BB37" s="180"/>
      <c r="BC37" s="180"/>
      <c r="BD37" s="180"/>
      <c r="BE37" s="180"/>
      <c r="BF37" s="180"/>
      <c r="BG37" s="180"/>
      <c r="BH37" s="180"/>
      <c r="BI37" s="180"/>
      <c r="BJ37" s="180"/>
      <c r="BK37" s="180"/>
      <c r="BL37" s="180"/>
      <c r="BM37" s="180"/>
      <c r="BN37" s="180"/>
      <c r="BO37" s="180"/>
      <c r="BP37" s="180"/>
      <c r="BQ37" s="180"/>
      <c r="BR37" s="97"/>
      <c r="BS37" s="97"/>
      <c r="BT37" s="97"/>
      <c r="BU37" s="97"/>
      <c r="BV37" s="97"/>
      <c r="BW37" s="97"/>
      <c r="BX37" s="97"/>
      <c r="BY37" s="97"/>
    </row>
    <row r="38" spans="1:77" ht="11.25" customHeight="1" x14ac:dyDescent="0.2">
      <c r="A38" s="282"/>
      <c r="B38" s="293"/>
      <c r="C38" s="49"/>
      <c r="D38" s="293"/>
      <c r="E38" s="275"/>
      <c r="F38" s="282"/>
      <c r="G38" s="23"/>
      <c r="H38" s="43"/>
      <c r="I38" s="91">
        <v>43106</v>
      </c>
      <c r="J38" s="41"/>
      <c r="K38" s="205"/>
      <c r="L38" s="205"/>
      <c r="M38" s="206"/>
      <c r="N38" s="207"/>
      <c r="O38" s="207"/>
      <c r="P38" s="197"/>
      <c r="Q38" s="197"/>
      <c r="R38" s="197"/>
      <c r="S38" s="208"/>
      <c r="T38" s="377"/>
      <c r="U38" s="377"/>
      <c r="V38" s="57"/>
      <c r="W38" s="199"/>
      <c r="X38" s="57"/>
      <c r="AB38" s="76"/>
      <c r="AC38" s="76"/>
      <c r="AD38" s="76"/>
      <c r="AE38" s="76"/>
      <c r="AF38" s="76"/>
      <c r="AG38" s="76"/>
      <c r="AH38" s="76"/>
      <c r="AI38" s="76"/>
      <c r="AJ38" s="82"/>
      <c r="AK38" s="82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55"/>
      <c r="BA38" s="55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0"/>
      <c r="BQ38" s="180"/>
      <c r="BR38" s="97"/>
      <c r="BS38" s="97"/>
      <c r="BT38" s="97"/>
      <c r="BU38" s="97"/>
      <c r="BV38" s="97"/>
      <c r="BW38" s="97"/>
      <c r="BX38" s="97"/>
      <c r="BY38" s="97"/>
    </row>
    <row r="39" spans="1:77" ht="12" customHeight="1" x14ac:dyDescent="0.3">
      <c r="A39" s="282"/>
      <c r="B39" s="294"/>
      <c r="C39" s="50"/>
      <c r="D39" s="293"/>
      <c r="E39" s="275"/>
      <c r="F39" s="282"/>
      <c r="G39" s="23"/>
      <c r="H39" s="43"/>
      <c r="I39" s="91">
        <v>43131</v>
      </c>
      <c r="J39" s="41"/>
      <c r="K39" s="205"/>
      <c r="L39" s="205"/>
      <c r="M39" s="206"/>
      <c r="N39" s="207"/>
      <c r="O39" s="207"/>
      <c r="P39" s="197"/>
      <c r="Q39" s="197"/>
      <c r="R39" s="197"/>
      <c r="S39" s="198"/>
      <c r="T39" s="377"/>
      <c r="U39" s="377"/>
      <c r="V39" s="57"/>
      <c r="W39" s="199"/>
      <c r="X39" s="57"/>
      <c r="AB39" s="76"/>
      <c r="AC39" s="76"/>
      <c r="AD39" s="76"/>
      <c r="AE39" s="76"/>
      <c r="AF39" s="76"/>
      <c r="AG39" s="76"/>
      <c r="AH39" s="76"/>
      <c r="AI39" s="76"/>
      <c r="AJ39" s="82"/>
      <c r="AK39" s="82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55"/>
      <c r="BA39" s="55"/>
      <c r="BB39" s="180"/>
      <c r="BC39" s="180"/>
      <c r="BD39" s="180"/>
      <c r="BE39" s="180"/>
      <c r="BF39" s="180"/>
      <c r="BG39" s="180"/>
      <c r="BH39" s="180"/>
      <c r="BI39" s="180"/>
      <c r="BJ39" s="180"/>
      <c r="BK39" s="180"/>
      <c r="BL39" s="180"/>
      <c r="BM39" s="180"/>
      <c r="BN39" s="180"/>
      <c r="BO39" s="180"/>
      <c r="BP39" s="180"/>
      <c r="BQ39" s="180"/>
      <c r="BR39" s="97"/>
      <c r="BS39" s="97"/>
      <c r="BT39" s="97"/>
      <c r="BU39" s="97"/>
      <c r="BV39" s="97"/>
      <c r="BW39" s="97"/>
      <c r="BX39" s="97"/>
      <c r="BY39" s="97"/>
    </row>
    <row r="40" spans="1:77" ht="12" customHeight="1" x14ac:dyDescent="0.3">
      <c r="A40" s="282"/>
      <c r="B40" s="294"/>
      <c r="C40" s="51"/>
      <c r="D40" s="293"/>
      <c r="E40" s="275"/>
      <c r="F40" s="282"/>
      <c r="G40" s="23"/>
      <c r="H40" s="277"/>
      <c r="I40" s="91">
        <v>43129</v>
      </c>
      <c r="J40" s="40"/>
      <c r="K40" s="205"/>
      <c r="L40" s="205"/>
      <c r="M40" s="206"/>
      <c r="N40" s="207"/>
      <c r="O40" s="207"/>
      <c r="P40" s="197"/>
      <c r="Q40" s="197"/>
      <c r="R40" s="197"/>
      <c r="S40" s="198"/>
      <c r="T40" s="377"/>
      <c r="U40" s="377"/>
      <c r="V40" s="57"/>
      <c r="W40" s="199"/>
      <c r="X40" s="57"/>
      <c r="AB40" s="76"/>
      <c r="AC40" s="76"/>
      <c r="AD40" s="76"/>
      <c r="AE40" s="76"/>
      <c r="AF40" s="76"/>
      <c r="AG40" s="76"/>
      <c r="AH40" s="76"/>
      <c r="AI40" s="76"/>
      <c r="AJ40" s="82"/>
      <c r="AK40" s="82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55"/>
      <c r="BA40" s="55"/>
      <c r="BB40" s="180"/>
      <c r="BC40" s="180"/>
      <c r="BD40" s="180"/>
      <c r="BE40" s="180"/>
      <c r="BF40" s="180"/>
      <c r="BG40" s="180"/>
      <c r="BH40" s="180"/>
      <c r="BI40" s="180"/>
      <c r="BJ40" s="180"/>
      <c r="BK40" s="180"/>
      <c r="BL40" s="180"/>
      <c r="BM40" s="180"/>
      <c r="BN40" s="180"/>
      <c r="BO40" s="180"/>
      <c r="BP40" s="180"/>
      <c r="BQ40" s="180"/>
      <c r="BR40" s="97"/>
      <c r="BS40" s="97"/>
      <c r="BT40" s="97"/>
      <c r="BU40" s="97"/>
      <c r="BV40" s="97"/>
      <c r="BW40" s="97"/>
      <c r="BX40" s="97"/>
      <c r="BY40" s="97"/>
    </row>
    <row r="41" spans="1:77" ht="11.25" customHeight="1" x14ac:dyDescent="0.2">
      <c r="A41" s="282"/>
      <c r="B41" s="293"/>
      <c r="C41" s="52"/>
      <c r="D41" s="293"/>
      <c r="E41" s="275"/>
      <c r="F41" s="282"/>
      <c r="G41" s="23"/>
      <c r="H41" s="277"/>
      <c r="I41" s="90">
        <v>43188</v>
      </c>
      <c r="J41" s="42"/>
      <c r="K41" s="205"/>
      <c r="L41" s="205"/>
      <c r="M41" s="206"/>
      <c r="N41" s="207"/>
      <c r="O41" s="207"/>
      <c r="P41" s="197"/>
      <c r="Q41" s="197"/>
      <c r="R41" s="197"/>
      <c r="S41" s="209"/>
      <c r="T41" s="377"/>
      <c r="U41" s="377"/>
      <c r="V41" s="57"/>
      <c r="W41" s="57"/>
      <c r="X41" s="57"/>
      <c r="AB41" s="76"/>
      <c r="AC41" s="76"/>
      <c r="AD41" s="76"/>
      <c r="AE41" s="76"/>
      <c r="AF41" s="76"/>
      <c r="AG41" s="76"/>
      <c r="AH41" s="76"/>
      <c r="AI41" s="76"/>
      <c r="AJ41" s="82"/>
      <c r="AK41" s="82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55"/>
      <c r="BA41" s="55"/>
      <c r="BB41" s="180"/>
      <c r="BC41" s="180"/>
      <c r="BD41" s="180"/>
      <c r="BE41" s="180"/>
      <c r="BF41" s="180"/>
      <c r="BG41" s="180"/>
      <c r="BH41" s="180"/>
      <c r="BI41" s="180"/>
      <c r="BJ41" s="180"/>
      <c r="BK41" s="180"/>
      <c r="BL41" s="180"/>
      <c r="BM41" s="180"/>
      <c r="BN41" s="180"/>
      <c r="BO41" s="180"/>
      <c r="BP41" s="180"/>
      <c r="BQ41" s="180"/>
      <c r="BR41" s="97"/>
      <c r="BS41" s="97"/>
      <c r="BT41" s="97"/>
      <c r="BU41" s="97"/>
      <c r="BV41" s="97"/>
      <c r="BW41" s="97"/>
      <c r="BX41" s="97"/>
      <c r="BY41" s="97"/>
    </row>
    <row r="42" spans="1:77" ht="11.25" customHeight="1" x14ac:dyDescent="0.2">
      <c r="A42" s="282"/>
      <c r="B42" s="293"/>
      <c r="C42" s="52"/>
      <c r="D42" s="293"/>
      <c r="E42" s="275"/>
      <c r="F42" s="282"/>
      <c r="G42" s="23"/>
      <c r="H42" s="277"/>
      <c r="I42" s="91">
        <v>43189</v>
      </c>
      <c r="J42" s="42"/>
      <c r="K42" s="205"/>
      <c r="L42" s="205"/>
      <c r="M42" s="206"/>
      <c r="N42" s="207"/>
      <c r="O42" s="207"/>
      <c r="P42" s="210"/>
      <c r="Q42" s="43"/>
      <c r="R42" s="197"/>
      <c r="S42" s="209"/>
      <c r="T42" s="377"/>
      <c r="U42" s="377"/>
      <c r="V42" s="57"/>
      <c r="W42" s="57"/>
      <c r="X42" s="57"/>
      <c r="AB42" s="76"/>
      <c r="AC42" s="76"/>
      <c r="AD42" s="77"/>
      <c r="AE42" s="77"/>
      <c r="AF42" s="77"/>
      <c r="AG42" s="77"/>
      <c r="AH42" s="77"/>
      <c r="AI42" s="77"/>
      <c r="AJ42" s="82"/>
      <c r="AK42" s="82"/>
      <c r="AL42" s="77"/>
      <c r="AM42" s="77"/>
      <c r="AN42" s="77"/>
      <c r="AO42" s="77"/>
      <c r="AP42" s="77"/>
      <c r="AQ42" s="77"/>
      <c r="AR42" s="76"/>
      <c r="AS42" s="76"/>
      <c r="AT42" s="77"/>
      <c r="AU42" s="77"/>
      <c r="AV42" s="77"/>
      <c r="AW42" s="77"/>
      <c r="AX42" s="77"/>
      <c r="AY42" s="77"/>
      <c r="AZ42" s="55"/>
      <c r="BA42" s="55"/>
      <c r="BB42" s="180"/>
      <c r="BC42" s="180"/>
      <c r="BD42" s="180"/>
      <c r="BE42" s="180"/>
      <c r="BF42" s="180"/>
      <c r="BG42" s="180"/>
      <c r="BH42" s="180"/>
      <c r="BI42" s="180"/>
      <c r="BJ42" s="180"/>
      <c r="BK42" s="180"/>
      <c r="BL42" s="180"/>
      <c r="BM42" s="180"/>
      <c r="BN42" s="180"/>
      <c r="BO42" s="180"/>
      <c r="BP42" s="180"/>
      <c r="BQ42" s="180"/>
      <c r="BR42" s="97"/>
      <c r="BS42" s="97"/>
      <c r="BT42" s="97"/>
      <c r="BU42" s="97"/>
      <c r="BV42" s="97"/>
      <c r="BW42" s="97"/>
      <c r="BX42" s="97"/>
      <c r="BY42" s="97"/>
    </row>
    <row r="43" spans="1:77" ht="11.25" customHeight="1" x14ac:dyDescent="0.2">
      <c r="A43" s="282"/>
      <c r="B43" s="293"/>
      <c r="C43" s="52"/>
      <c r="D43" s="293"/>
      <c r="E43" s="275"/>
      <c r="F43" s="282"/>
      <c r="G43" s="23"/>
      <c r="H43" s="278"/>
      <c r="I43" s="91">
        <v>41022</v>
      </c>
      <c r="J43" s="42"/>
      <c r="K43" s="205"/>
      <c r="L43" s="205"/>
      <c r="M43" s="206"/>
      <c r="N43" s="207"/>
      <c r="O43" s="207"/>
      <c r="P43" s="210"/>
      <c r="Q43" s="43"/>
      <c r="R43" s="197"/>
      <c r="S43" s="209"/>
      <c r="T43" s="377"/>
      <c r="U43" s="377"/>
      <c r="V43" s="57"/>
      <c r="W43" s="57"/>
      <c r="X43" s="57"/>
      <c r="AB43" s="76"/>
      <c r="AC43" s="76"/>
      <c r="AD43" s="78"/>
      <c r="AE43" s="78"/>
      <c r="AF43" s="78"/>
      <c r="AG43" s="78"/>
      <c r="AH43" s="78"/>
      <c r="AI43" s="78"/>
      <c r="AJ43" s="82"/>
      <c r="AK43" s="82"/>
      <c r="AL43" s="78"/>
      <c r="AM43" s="78"/>
      <c r="AN43" s="78"/>
      <c r="AO43" s="78"/>
      <c r="AP43" s="78"/>
      <c r="AQ43" s="78"/>
      <c r="AR43" s="76"/>
      <c r="AS43" s="76"/>
      <c r="AT43" s="78"/>
      <c r="AU43" s="78"/>
      <c r="AV43" s="78"/>
      <c r="AW43" s="78"/>
      <c r="AX43" s="78"/>
      <c r="AY43" s="78"/>
      <c r="AZ43" s="55"/>
      <c r="BA43" s="55"/>
      <c r="BB43" s="180"/>
      <c r="BC43" s="180"/>
      <c r="BD43" s="180"/>
      <c r="BE43" s="180"/>
      <c r="BF43" s="180"/>
      <c r="BG43" s="180"/>
      <c r="BH43" s="180"/>
      <c r="BI43" s="180"/>
      <c r="BJ43" s="180"/>
      <c r="BK43" s="180"/>
      <c r="BL43" s="180"/>
      <c r="BM43" s="180"/>
      <c r="BN43" s="180"/>
      <c r="BO43" s="180"/>
      <c r="BP43" s="180"/>
      <c r="BQ43" s="180"/>
      <c r="BR43" s="97"/>
      <c r="BS43" s="97"/>
      <c r="BT43" s="97"/>
      <c r="BU43" s="97"/>
      <c r="BV43" s="97"/>
      <c r="BW43" s="97"/>
      <c r="BX43" s="97"/>
      <c r="BY43" s="97"/>
    </row>
    <row r="44" spans="1:77" ht="11.25" customHeight="1" x14ac:dyDescent="0.2">
      <c r="A44" s="282"/>
      <c r="B44" s="293"/>
      <c r="C44" s="52"/>
      <c r="D44" s="293"/>
      <c r="E44" s="275"/>
      <c r="F44" s="282"/>
      <c r="G44" s="23"/>
      <c r="H44" s="277"/>
      <c r="I44" s="91">
        <v>41030</v>
      </c>
      <c r="J44" s="42"/>
      <c r="K44" s="205"/>
      <c r="L44" s="205"/>
      <c r="M44" s="206"/>
      <c r="N44" s="207"/>
      <c r="O44" s="207"/>
      <c r="P44" s="210"/>
      <c r="Q44" s="43"/>
      <c r="R44" s="197"/>
      <c r="S44" s="209"/>
      <c r="T44" s="377"/>
      <c r="U44" s="377"/>
      <c r="V44" s="57"/>
      <c r="W44" s="57"/>
      <c r="X44" s="57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0"/>
      <c r="BA44" s="80"/>
      <c r="BB44" s="180"/>
      <c r="BC44" s="180"/>
      <c r="BD44" s="180"/>
      <c r="BE44" s="180"/>
      <c r="BF44" s="180"/>
      <c r="BG44" s="180"/>
      <c r="BH44" s="180"/>
      <c r="BI44" s="180"/>
      <c r="BJ44" s="180"/>
      <c r="BK44" s="180"/>
      <c r="BL44" s="180"/>
      <c r="BM44" s="180"/>
      <c r="BN44" s="180"/>
      <c r="BO44" s="180"/>
      <c r="BP44" s="180"/>
      <c r="BQ44" s="180"/>
      <c r="BR44" s="97"/>
      <c r="BS44" s="97"/>
      <c r="BT44" s="97"/>
      <c r="BU44" s="97"/>
      <c r="BV44" s="97"/>
      <c r="BW44" s="97"/>
      <c r="BX44" s="97"/>
      <c r="BY44" s="97"/>
    </row>
    <row r="45" spans="1:77" ht="10.5" customHeight="1" x14ac:dyDescent="0.2">
      <c r="A45" s="295"/>
      <c r="B45" s="296"/>
      <c r="C45" s="49"/>
      <c r="D45" s="293"/>
      <c r="E45" s="275"/>
      <c r="F45" s="283"/>
      <c r="G45" s="23"/>
      <c r="H45" s="277"/>
      <c r="I45" s="91">
        <v>41136</v>
      </c>
      <c r="J45" s="42"/>
      <c r="K45" s="205"/>
      <c r="L45" s="205"/>
      <c r="M45" s="207"/>
      <c r="N45" s="207"/>
      <c r="O45" s="207"/>
      <c r="P45" s="210"/>
      <c r="Q45" s="43"/>
      <c r="R45" s="197"/>
      <c r="S45" s="209"/>
      <c r="T45" s="379"/>
      <c r="U45" s="379"/>
      <c r="V45" s="57"/>
      <c r="W45" s="57"/>
      <c r="X45" s="57"/>
      <c r="AZ45" s="244"/>
      <c r="BA45" s="244"/>
    </row>
    <row r="46" spans="1:77" ht="10.5" customHeight="1" x14ac:dyDescent="0.2">
      <c r="A46" s="283"/>
      <c r="B46" s="293"/>
      <c r="C46" s="49"/>
      <c r="D46" s="293"/>
      <c r="E46" s="275"/>
      <c r="F46" s="283"/>
      <c r="G46" s="23"/>
      <c r="H46" s="43"/>
      <c r="I46" s="92">
        <v>41194</v>
      </c>
      <c r="J46" s="85"/>
      <c r="K46" s="74"/>
      <c r="L46" s="74"/>
      <c r="M46" s="211"/>
      <c r="N46" s="212"/>
      <c r="O46" s="212"/>
      <c r="P46" s="58"/>
      <c r="Q46" s="60"/>
      <c r="R46" s="59"/>
      <c r="S46" s="213"/>
      <c r="T46" s="380"/>
      <c r="U46" s="380"/>
      <c r="V46" s="59"/>
      <c r="W46" s="59"/>
      <c r="X46" s="59"/>
    </row>
    <row r="47" spans="1:77" ht="10.5" customHeight="1" x14ac:dyDescent="0.2">
      <c r="A47" s="61"/>
      <c r="B47" s="293"/>
      <c r="C47" s="49"/>
      <c r="D47" s="293"/>
      <c r="E47" s="275"/>
      <c r="F47" s="61"/>
      <c r="G47" s="23"/>
      <c r="H47" s="43"/>
      <c r="I47" s="92">
        <v>41214</v>
      </c>
      <c r="J47" s="86"/>
      <c r="K47" s="214"/>
      <c r="L47" s="214"/>
      <c r="M47" s="215"/>
      <c r="N47" s="216"/>
      <c r="O47" s="216"/>
      <c r="P47" s="197"/>
      <c r="Q47" s="197"/>
      <c r="R47" s="197"/>
      <c r="S47" s="217"/>
      <c r="T47" s="378"/>
      <c r="U47" s="378"/>
      <c r="V47" s="11"/>
      <c r="W47" s="11"/>
      <c r="X47" s="11"/>
    </row>
    <row r="48" spans="1:77" ht="10.5" customHeight="1" x14ac:dyDescent="0.2">
      <c r="A48" s="61"/>
      <c r="B48" s="293"/>
      <c r="C48" s="49"/>
      <c r="D48" s="293"/>
      <c r="E48" s="275"/>
      <c r="F48" s="61"/>
      <c r="G48" s="23"/>
      <c r="H48" s="43"/>
      <c r="I48" s="92">
        <v>41249</v>
      </c>
      <c r="J48" s="86"/>
      <c r="K48" s="214"/>
      <c r="L48" s="214"/>
      <c r="M48" s="215"/>
      <c r="N48" s="216"/>
      <c r="O48" s="216"/>
      <c r="P48" s="197"/>
      <c r="Q48" s="197"/>
      <c r="R48" s="197"/>
      <c r="S48" s="217"/>
      <c r="T48" s="378"/>
      <c r="U48" s="378"/>
      <c r="V48" s="11"/>
      <c r="W48" s="11"/>
      <c r="X48" s="11"/>
    </row>
    <row r="49" spans="1:25" ht="10.5" customHeight="1" x14ac:dyDescent="0.2">
      <c r="A49" s="297"/>
      <c r="B49" s="296"/>
      <c r="C49" s="48"/>
      <c r="D49" s="293"/>
      <c r="E49" s="275"/>
      <c r="F49" s="284"/>
      <c r="G49" s="23"/>
      <c r="H49" s="43"/>
      <c r="I49" s="92">
        <v>41251</v>
      </c>
      <c r="J49" s="87"/>
      <c r="K49" s="218"/>
      <c r="L49" s="218"/>
      <c r="M49" s="194"/>
      <c r="N49" s="11"/>
      <c r="O49" s="11"/>
      <c r="P49" s="197"/>
      <c r="Q49" s="197"/>
      <c r="R49" s="197"/>
      <c r="S49" s="197"/>
      <c r="T49" s="46"/>
      <c r="U49" s="46"/>
      <c r="V49" s="46"/>
      <c r="W49" s="46"/>
      <c r="X49" s="46"/>
      <c r="Y49" s="219"/>
    </row>
    <row r="50" spans="1:25" ht="10.5" customHeight="1" x14ac:dyDescent="0.2">
      <c r="A50" s="284"/>
      <c r="B50" s="298"/>
      <c r="C50" s="48"/>
      <c r="D50" s="293"/>
      <c r="E50" s="275"/>
      <c r="F50" s="284"/>
      <c r="G50" s="23"/>
      <c r="H50" s="43"/>
      <c r="I50" s="92">
        <v>41268</v>
      </c>
      <c r="J50" s="53"/>
      <c r="K50" s="218"/>
      <c r="L50" s="218"/>
      <c r="M50" s="43"/>
      <c r="N50" s="43"/>
      <c r="O50" s="43"/>
      <c r="P50" s="197"/>
      <c r="Q50" s="197"/>
      <c r="R50" s="198"/>
      <c r="S50" s="217"/>
      <c r="T50" s="217"/>
      <c r="U50" s="220"/>
      <c r="V50" s="217"/>
      <c r="W50" s="217"/>
      <c r="X50" s="217"/>
      <c r="Y50" s="217"/>
    </row>
    <row r="51" spans="1:25" ht="10.5" customHeight="1" x14ac:dyDescent="0.2">
      <c r="A51" s="284"/>
      <c r="B51" s="298"/>
      <c r="C51" s="48"/>
      <c r="D51" s="293"/>
      <c r="E51" s="275"/>
      <c r="F51" s="284"/>
      <c r="G51" s="23"/>
      <c r="H51" s="43"/>
      <c r="I51" s="92">
        <v>41275</v>
      </c>
      <c r="J51" s="53"/>
      <c r="K51" s="218"/>
      <c r="L51" s="218"/>
      <c r="M51" s="43"/>
      <c r="N51" s="43"/>
      <c r="O51" s="43"/>
      <c r="P51" s="197"/>
      <c r="Q51" s="197"/>
      <c r="R51" s="198"/>
      <c r="S51" s="217"/>
      <c r="T51" s="217"/>
      <c r="U51" s="198"/>
      <c r="V51" s="217"/>
      <c r="W51" s="217"/>
      <c r="X51" s="217"/>
      <c r="Y51" s="217"/>
    </row>
    <row r="52" spans="1:25" ht="10.5" customHeight="1" x14ac:dyDescent="0.2">
      <c r="A52" s="284"/>
      <c r="B52" s="293"/>
      <c r="C52" s="48"/>
      <c r="D52" s="293"/>
      <c r="E52" s="275"/>
      <c r="F52" s="284"/>
      <c r="G52" s="23"/>
      <c r="H52" s="43"/>
      <c r="I52" s="93"/>
      <c r="J52" s="88"/>
      <c r="K52" s="218"/>
      <c r="L52" s="218"/>
      <c r="M52" s="43"/>
      <c r="N52" s="43"/>
      <c r="O52" s="43"/>
      <c r="P52" s="197"/>
      <c r="Q52" s="197"/>
      <c r="R52" s="198"/>
      <c r="S52" s="217"/>
      <c r="T52" s="217"/>
      <c r="U52" s="198"/>
      <c r="V52" s="217"/>
      <c r="W52" s="217"/>
      <c r="X52" s="217"/>
      <c r="Y52" s="217"/>
    </row>
    <row r="53" spans="1:25" ht="10.5" customHeight="1" x14ac:dyDescent="0.2">
      <c r="A53" s="61"/>
      <c r="B53" s="299"/>
      <c r="C53" s="48"/>
      <c r="D53" s="293"/>
      <c r="E53" s="275"/>
      <c r="F53" s="61"/>
      <c r="G53" s="23"/>
      <c r="H53" s="278"/>
      <c r="I53" s="11"/>
      <c r="J53" s="226"/>
      <c r="K53" s="210"/>
      <c r="L53" s="11"/>
      <c r="M53" s="11"/>
      <c r="N53" s="11"/>
      <c r="O53" s="11"/>
      <c r="P53" s="197"/>
      <c r="Q53" s="197"/>
      <c r="R53" s="198"/>
      <c r="S53" s="217"/>
      <c r="T53" s="217"/>
      <c r="U53" s="198"/>
      <c r="V53" s="217"/>
      <c r="W53" s="217"/>
      <c r="X53" s="217"/>
      <c r="Y53" s="217"/>
    </row>
    <row r="54" spans="1:25" ht="10.5" customHeight="1" x14ac:dyDescent="0.2">
      <c r="A54" s="61"/>
      <c r="B54" s="299"/>
      <c r="C54" s="48"/>
      <c r="D54" s="293"/>
      <c r="E54" s="275"/>
      <c r="F54" s="61"/>
      <c r="G54" s="23"/>
      <c r="H54" s="278"/>
      <c r="I54" s="210"/>
      <c r="J54" s="227"/>
      <c r="K54" s="215"/>
      <c r="L54" s="11"/>
      <c r="M54" s="11"/>
      <c r="N54" s="11"/>
      <c r="O54" s="11"/>
      <c r="P54" s="197"/>
      <c r="Q54" s="197"/>
      <c r="R54" s="198"/>
      <c r="S54" s="217"/>
      <c r="T54" s="217"/>
      <c r="U54" s="198"/>
      <c r="V54" s="217"/>
      <c r="W54" s="217"/>
      <c r="X54" s="217"/>
      <c r="Y54" s="217"/>
    </row>
    <row r="55" spans="1:25" ht="10.5" customHeight="1" x14ac:dyDescent="0.2">
      <c r="A55" s="61"/>
      <c r="B55" s="299"/>
      <c r="C55" s="48"/>
      <c r="D55" s="293"/>
      <c r="E55" s="275"/>
      <c r="F55" s="61"/>
      <c r="G55" s="23"/>
      <c r="H55" s="43"/>
      <c r="I55" s="210"/>
      <c r="J55" s="228"/>
      <c r="K55" s="215"/>
      <c r="L55" s="11"/>
      <c r="M55" s="11"/>
      <c r="N55" s="11"/>
      <c r="O55" s="11"/>
      <c r="P55" s="197"/>
      <c r="Q55" s="197"/>
      <c r="R55" s="198"/>
      <c r="S55" s="217"/>
      <c r="T55" s="217"/>
      <c r="U55" s="198"/>
      <c r="V55" s="217"/>
      <c r="W55" s="217"/>
      <c r="X55" s="217"/>
      <c r="Y55" s="217"/>
    </row>
    <row r="56" spans="1:25" ht="10.5" customHeight="1" x14ac:dyDescent="0.2">
      <c r="A56" s="61"/>
      <c r="B56" s="299"/>
      <c r="C56" s="48"/>
      <c r="D56" s="293"/>
      <c r="E56" s="275"/>
      <c r="F56" s="61"/>
      <c r="G56" s="285"/>
      <c r="H56" s="43"/>
      <c r="I56" s="210"/>
      <c r="J56" s="226"/>
      <c r="K56" s="215"/>
      <c r="L56" s="11"/>
      <c r="M56" s="11"/>
      <c r="N56" s="11"/>
      <c r="O56" s="11"/>
      <c r="P56" s="197"/>
      <c r="Q56" s="197"/>
      <c r="R56" s="198"/>
      <c r="S56" s="209"/>
      <c r="T56" s="209"/>
      <c r="U56" s="198"/>
      <c r="V56" s="209"/>
      <c r="W56" s="209"/>
      <c r="X56" s="209"/>
      <c r="Y56" s="209"/>
    </row>
    <row r="57" spans="1:25" ht="10.5" customHeight="1" x14ac:dyDescent="0.2">
      <c r="A57" s="61"/>
      <c r="B57" s="299"/>
      <c r="C57" s="48"/>
      <c r="D57" s="293"/>
      <c r="E57" s="275"/>
      <c r="F57" s="61"/>
      <c r="G57" s="23"/>
      <c r="H57" s="43"/>
      <c r="I57" s="210"/>
      <c r="J57" s="226"/>
      <c r="K57" s="215"/>
      <c r="L57" s="11"/>
      <c r="M57" s="11"/>
      <c r="N57" s="11"/>
      <c r="O57" s="11"/>
      <c r="P57" s="197"/>
      <c r="Q57" s="197"/>
      <c r="R57" s="198"/>
      <c r="S57" s="209"/>
      <c r="T57" s="209"/>
      <c r="U57" s="198"/>
      <c r="V57" s="209"/>
      <c r="W57" s="209"/>
      <c r="X57" s="209"/>
      <c r="Y57" s="209"/>
    </row>
    <row r="58" spans="1:25" ht="10.5" customHeight="1" x14ac:dyDescent="0.2">
      <c r="A58" s="61"/>
      <c r="B58" s="299"/>
      <c r="C58" s="48"/>
      <c r="D58" s="293"/>
      <c r="E58" s="274"/>
      <c r="F58" s="61"/>
      <c r="G58" s="280"/>
      <c r="H58" s="43"/>
      <c r="I58" s="210"/>
      <c r="J58" s="228"/>
      <c r="K58" s="215"/>
      <c r="L58" s="11"/>
      <c r="M58" s="11"/>
      <c r="N58" s="11"/>
      <c r="O58" s="11"/>
      <c r="P58" s="221"/>
      <c r="Q58" s="11"/>
      <c r="R58" s="198"/>
      <c r="S58" s="209"/>
      <c r="T58" s="209"/>
      <c r="U58" s="198"/>
      <c r="V58" s="209"/>
      <c r="W58" s="209"/>
      <c r="X58" s="209"/>
      <c r="Y58" s="209"/>
    </row>
    <row r="59" spans="1:25" ht="10.5" customHeight="1" x14ac:dyDescent="0.2">
      <c r="A59" s="61"/>
      <c r="B59" s="299"/>
      <c r="C59" s="48"/>
      <c r="D59" s="293"/>
      <c r="E59" s="274"/>
      <c r="F59" s="61"/>
      <c r="G59" s="280"/>
      <c r="H59" s="278"/>
      <c r="I59" s="210"/>
      <c r="J59" s="229"/>
      <c r="K59" s="215"/>
      <c r="L59" s="43"/>
      <c r="M59" s="43"/>
      <c r="N59" s="43"/>
      <c r="O59" s="43"/>
      <c r="P59" s="221"/>
      <c r="Q59" s="11"/>
      <c r="R59" s="198"/>
      <c r="S59" s="209"/>
      <c r="T59" s="209"/>
      <c r="U59" s="198"/>
      <c r="V59" s="209"/>
      <c r="W59" s="209"/>
      <c r="X59" s="209"/>
      <c r="Y59" s="209"/>
    </row>
    <row r="60" spans="1:25" ht="10.5" customHeight="1" x14ac:dyDescent="0.2">
      <c r="A60" s="282"/>
      <c r="B60" s="293"/>
      <c r="C60" s="48"/>
      <c r="D60" s="293"/>
      <c r="E60" s="274"/>
      <c r="F60" s="282"/>
      <c r="G60" s="280"/>
      <c r="H60" s="278"/>
      <c r="I60" s="210"/>
      <c r="J60" s="229"/>
      <c r="K60" s="215"/>
      <c r="L60" s="43"/>
      <c r="M60" s="43"/>
      <c r="N60" s="43"/>
      <c r="O60" s="43"/>
      <c r="P60" s="221"/>
      <c r="Q60" s="11"/>
      <c r="R60" s="198"/>
      <c r="S60" s="209"/>
      <c r="T60" s="209"/>
      <c r="U60" s="198"/>
      <c r="V60" s="209"/>
      <c r="W60" s="209"/>
      <c r="X60" s="209"/>
      <c r="Y60" s="209"/>
    </row>
    <row r="61" spans="1:25" ht="10.5" customHeight="1" x14ac:dyDescent="0.2">
      <c r="A61" s="282"/>
      <c r="B61" s="293"/>
      <c r="C61" s="48"/>
      <c r="D61" s="293"/>
      <c r="E61" s="274"/>
      <c r="F61" s="282"/>
      <c r="G61" s="280"/>
      <c r="H61" s="278"/>
      <c r="I61" s="210"/>
      <c r="J61" s="230"/>
      <c r="K61" s="215"/>
      <c r="L61" s="43"/>
      <c r="M61" s="43"/>
      <c r="N61" s="43"/>
      <c r="O61" s="43"/>
      <c r="P61" s="221"/>
      <c r="Q61" s="11"/>
      <c r="R61" s="198"/>
      <c r="S61" s="209"/>
      <c r="T61" s="209"/>
      <c r="U61" s="198"/>
      <c r="V61" s="209"/>
      <c r="W61" s="209"/>
      <c r="X61" s="209"/>
      <c r="Y61" s="209"/>
    </row>
    <row r="62" spans="1:25" ht="10.5" customHeight="1" x14ac:dyDescent="0.2">
      <c r="A62" s="286"/>
      <c r="B62" s="296"/>
      <c r="C62" s="48"/>
      <c r="D62" s="293"/>
      <c r="E62" s="274"/>
      <c r="F62" s="286"/>
      <c r="G62" s="282"/>
      <c r="H62" s="43"/>
      <c r="I62" s="210"/>
      <c r="J62" s="228"/>
      <c r="K62" s="215"/>
      <c r="L62" s="11"/>
      <c r="M62" s="11"/>
      <c r="N62" s="11"/>
      <c r="O62" s="11"/>
      <c r="P62" s="222"/>
      <c r="Q62" s="11"/>
      <c r="R62" s="223"/>
      <c r="S62" s="224"/>
      <c r="T62" s="224"/>
      <c r="U62" s="223"/>
      <c r="V62" s="224"/>
      <c r="W62" s="224"/>
      <c r="X62" s="224"/>
      <c r="Y62" s="225"/>
    </row>
    <row r="63" spans="1:25" ht="10.5" customHeight="1" x14ac:dyDescent="0.2">
      <c r="A63" s="197"/>
      <c r="B63" s="300"/>
      <c r="C63" s="48"/>
      <c r="D63" s="293"/>
      <c r="E63" s="274"/>
      <c r="F63" s="282"/>
      <c r="G63" s="282"/>
      <c r="H63" s="43"/>
      <c r="I63" s="210"/>
      <c r="J63" s="228"/>
      <c r="K63" s="215"/>
      <c r="L63" s="11"/>
      <c r="M63" s="11"/>
      <c r="N63" s="11"/>
      <c r="O63" s="11"/>
      <c r="P63" s="11"/>
      <c r="Q63" s="11"/>
      <c r="R63" s="47"/>
      <c r="S63" s="11"/>
      <c r="T63" s="45"/>
      <c r="U63" s="11"/>
      <c r="V63" s="11"/>
      <c r="W63" s="46"/>
      <c r="X63" s="11"/>
    </row>
    <row r="64" spans="1:25" ht="10.5" customHeight="1" x14ac:dyDescent="0.2">
      <c r="A64" s="197"/>
      <c r="B64" s="300"/>
      <c r="C64" s="48"/>
      <c r="D64" s="293"/>
      <c r="E64" s="274"/>
      <c r="F64" s="282"/>
      <c r="G64" s="282"/>
      <c r="H64" s="43"/>
      <c r="I64" s="210"/>
      <c r="J64" s="228"/>
      <c r="K64" s="215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</row>
    <row r="65" spans="1:57" ht="10.5" customHeight="1" x14ac:dyDescent="0.2">
      <c r="A65" s="291"/>
      <c r="B65" s="300"/>
      <c r="C65" s="48"/>
      <c r="D65" s="293"/>
      <c r="E65" s="274"/>
      <c r="F65" s="287"/>
      <c r="G65" s="282"/>
      <c r="H65" s="43"/>
      <c r="I65" s="210"/>
      <c r="J65" s="228"/>
      <c r="K65" s="215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</row>
    <row r="66" spans="1:57" x14ac:dyDescent="0.2">
      <c r="A66" s="288"/>
      <c r="B66" s="301"/>
      <c r="C66" s="11"/>
      <c r="D66" s="293"/>
      <c r="E66" s="11"/>
      <c r="F66" s="288"/>
      <c r="G66" s="289"/>
      <c r="H66" s="224"/>
      <c r="I66" s="231"/>
      <c r="J66" s="4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</row>
    <row r="67" spans="1:57" x14ac:dyDescent="0.2">
      <c r="A67" s="288"/>
      <c r="B67" s="301"/>
      <c r="C67" s="11"/>
      <c r="D67" s="293"/>
      <c r="E67" s="11"/>
      <c r="F67" s="288"/>
      <c r="G67" s="288"/>
      <c r="H67" s="224"/>
      <c r="I67" s="3"/>
      <c r="J67" s="3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</row>
    <row r="68" spans="1:57" x14ac:dyDescent="0.2">
      <c r="A68" s="11"/>
      <c r="B68" s="11"/>
      <c r="C68" s="11"/>
      <c r="D68" s="11"/>
      <c r="E68" s="11"/>
      <c r="F68" s="290"/>
      <c r="G68" s="11"/>
      <c r="H68" s="11"/>
      <c r="I68" s="3"/>
      <c r="J68" s="3"/>
      <c r="K68" s="3"/>
      <c r="L68" s="3"/>
      <c r="M68" s="3"/>
      <c r="N68" s="3"/>
      <c r="O68" s="3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</row>
    <row r="69" spans="1:57" x14ac:dyDescent="0.2">
      <c r="A69" s="302"/>
      <c r="B69" s="11"/>
      <c r="C69" s="11"/>
      <c r="D69" s="11"/>
      <c r="E69" s="11"/>
      <c r="F69" s="291"/>
      <c r="G69" s="11"/>
      <c r="H69" s="11"/>
      <c r="I69" s="3"/>
      <c r="J69" s="3"/>
      <c r="K69" s="3"/>
      <c r="L69" s="3"/>
      <c r="M69" s="3"/>
      <c r="N69" s="3"/>
      <c r="O69" s="3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</row>
    <row r="70" spans="1:57" x14ac:dyDescent="0.2">
      <c r="A70" s="302"/>
      <c r="B70" s="11"/>
      <c r="C70" s="11"/>
      <c r="D70" s="11"/>
      <c r="E70" s="11"/>
      <c r="F70" s="11"/>
      <c r="G70" s="11"/>
      <c r="H70" s="11"/>
      <c r="I70" s="3"/>
      <c r="J70" s="3"/>
      <c r="K70" s="3"/>
      <c r="L70" s="3"/>
      <c r="M70" s="3"/>
      <c r="N70" s="3"/>
      <c r="O70" s="3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</row>
    <row r="71" spans="1:57" x14ac:dyDescent="0.2">
      <c r="A71" s="5"/>
      <c r="B71" s="4"/>
      <c r="C71" s="4"/>
      <c r="D71" s="4"/>
      <c r="E71" s="11"/>
      <c r="F71" s="11"/>
      <c r="G71" s="11"/>
      <c r="H71" s="11"/>
      <c r="I71" s="3"/>
      <c r="J71" s="3"/>
      <c r="K71" s="3"/>
      <c r="L71" s="3"/>
      <c r="M71" s="3"/>
      <c r="N71" s="3"/>
      <c r="O71" s="3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</row>
    <row r="72" spans="1:57" x14ac:dyDescent="0.2">
      <c r="A72" s="7"/>
      <c r="B72" s="4"/>
      <c r="C72" s="4"/>
      <c r="D72" s="4"/>
      <c r="E72" s="11"/>
      <c r="F72" s="11"/>
      <c r="G72" s="11"/>
      <c r="H72" s="11"/>
      <c r="I72" s="3"/>
      <c r="J72" s="3"/>
      <c r="K72" s="3"/>
      <c r="L72" s="3"/>
      <c r="M72" s="3"/>
      <c r="N72" s="3"/>
      <c r="O72" s="3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</row>
    <row r="73" spans="1:57" x14ac:dyDescent="0.2">
      <c r="A73" s="5"/>
      <c r="B73" s="4"/>
      <c r="C73" s="4"/>
      <c r="D73" s="4"/>
      <c r="E73" s="11"/>
      <c r="F73" s="11"/>
      <c r="G73" s="11"/>
      <c r="H73" s="11"/>
      <c r="I73" s="3"/>
      <c r="J73" s="3"/>
      <c r="K73" s="3"/>
      <c r="L73" s="3"/>
      <c r="M73" s="3"/>
      <c r="N73" s="3"/>
      <c r="O73" s="3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</row>
    <row r="74" spans="1:57" x14ac:dyDescent="0.2">
      <c r="A74" s="5"/>
      <c r="B74" s="4"/>
      <c r="C74" s="4"/>
      <c r="D74" s="4"/>
      <c r="E74" s="11"/>
      <c r="F74" s="11"/>
      <c r="G74" s="11"/>
      <c r="H74" s="11"/>
      <c r="I74" s="3"/>
      <c r="J74" s="3"/>
      <c r="K74" s="3"/>
      <c r="L74" s="3"/>
      <c r="M74" s="3"/>
      <c r="N74" s="3"/>
      <c r="O74" s="3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</row>
    <row r="75" spans="1:57" x14ac:dyDescent="0.2">
      <c r="A75" s="7"/>
      <c r="B75" s="4"/>
      <c r="C75" s="4"/>
      <c r="D75" s="4"/>
      <c r="E75" s="4"/>
      <c r="F75" s="4"/>
      <c r="G75" s="4"/>
      <c r="H75" s="6"/>
      <c r="I75" s="3"/>
      <c r="J75" s="3"/>
      <c r="K75" s="3"/>
      <c r="L75" s="3"/>
      <c r="M75" s="3"/>
      <c r="N75" s="3"/>
      <c r="O75" s="3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</row>
    <row r="76" spans="1:57" x14ac:dyDescent="0.2">
      <c r="A76" s="5"/>
      <c r="B76" s="4"/>
      <c r="C76" s="4"/>
      <c r="D76" s="4"/>
      <c r="E76" s="4"/>
      <c r="F76" s="4"/>
      <c r="G76" s="4"/>
      <c r="H76" s="6"/>
      <c r="I76" s="3"/>
      <c r="J76" s="3"/>
      <c r="K76" s="3"/>
      <c r="L76" s="3"/>
      <c r="M76" s="3"/>
      <c r="N76" s="3"/>
      <c r="O76" s="3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</row>
    <row r="77" spans="1:57" x14ac:dyDescent="0.2">
      <c r="A77" s="7"/>
      <c r="B77" s="4"/>
      <c r="C77" s="4"/>
      <c r="D77" s="4"/>
      <c r="E77" s="4"/>
      <c r="F77" s="4"/>
      <c r="G77" s="4"/>
      <c r="H77" s="6"/>
      <c r="I77" s="3"/>
      <c r="J77" s="3"/>
      <c r="K77" s="3"/>
      <c r="L77" s="3"/>
      <c r="M77" s="3"/>
      <c r="N77" s="3"/>
      <c r="O77" s="3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</row>
    <row r="78" spans="1:57" x14ac:dyDescent="0.2">
      <c r="A78" s="5"/>
      <c r="B78" s="4"/>
      <c r="C78" s="4"/>
      <c r="D78" s="4"/>
      <c r="E78" s="4"/>
      <c r="F78" s="4"/>
      <c r="G78" s="4"/>
      <c r="H78" s="6"/>
      <c r="I78" s="3"/>
      <c r="J78" s="3"/>
      <c r="K78" s="3"/>
      <c r="L78" s="3"/>
      <c r="M78" s="3"/>
      <c r="N78" s="3"/>
      <c r="O78" s="3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</row>
    <row r="79" spans="1:57" x14ac:dyDescent="0.2">
      <c r="A79" s="5"/>
      <c r="B79" s="4"/>
      <c r="C79" s="4"/>
      <c r="D79" s="4"/>
      <c r="E79" s="4"/>
      <c r="F79" s="4"/>
      <c r="G79" s="4"/>
      <c r="H79" s="6"/>
      <c r="I79" s="3"/>
      <c r="J79" s="3"/>
      <c r="K79" s="3"/>
      <c r="L79" s="3"/>
      <c r="M79" s="3"/>
      <c r="N79" s="3"/>
      <c r="O79" s="3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</row>
    <row r="80" spans="1:57" x14ac:dyDescent="0.2">
      <c r="A80" s="5"/>
      <c r="B80" s="4"/>
      <c r="C80" s="4"/>
      <c r="D80" s="4"/>
      <c r="E80" s="4"/>
      <c r="F80" s="4"/>
      <c r="G80" s="4"/>
      <c r="H80" s="6"/>
      <c r="I80" s="3"/>
      <c r="J80" s="3"/>
      <c r="K80" s="3"/>
      <c r="L80" s="3"/>
      <c r="M80" s="3"/>
      <c r="N80" s="3"/>
      <c r="O80" s="3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</row>
    <row r="81" spans="1:57" x14ac:dyDescent="0.2">
      <c r="A81" s="8"/>
      <c r="B81" s="9"/>
      <c r="C81" s="9"/>
      <c r="D81" s="9"/>
      <c r="E81" s="9"/>
      <c r="F81" s="9"/>
      <c r="G81" s="9"/>
      <c r="H81" s="10"/>
      <c r="I81" s="3"/>
      <c r="J81" s="3"/>
      <c r="K81" s="3"/>
      <c r="L81" s="3"/>
      <c r="M81" s="3"/>
      <c r="N81" s="3"/>
      <c r="O81" s="3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</row>
    <row r="82" spans="1:57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</row>
    <row r="83" spans="1:57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</row>
    <row r="84" spans="1:57" x14ac:dyDescent="0.2">
      <c r="A84" s="3" t="s">
        <v>44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</row>
    <row r="85" spans="1:57" x14ac:dyDescent="0.2">
      <c r="A85" s="128" t="s">
        <v>45</v>
      </c>
      <c r="B85" s="153"/>
      <c r="C85" s="153"/>
      <c r="D85" s="153"/>
      <c r="E85" s="153"/>
      <c r="F85" s="153"/>
      <c r="G85" s="3"/>
      <c r="H85" s="3"/>
      <c r="I85" s="3"/>
      <c r="J85" s="3"/>
      <c r="K85" s="3"/>
      <c r="L85" s="3"/>
      <c r="M85" s="3"/>
      <c r="N85" s="3"/>
      <c r="O85" s="3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</row>
    <row r="86" spans="1:57" x14ac:dyDescent="0.2">
      <c r="A86" s="128" t="s">
        <v>46</v>
      </c>
      <c r="B86" s="153"/>
      <c r="C86" s="153"/>
      <c r="D86" s="153"/>
      <c r="E86" s="153"/>
      <c r="F86" s="153"/>
      <c r="G86" s="3"/>
      <c r="H86" s="3"/>
      <c r="I86" s="3"/>
      <c r="J86" s="3"/>
      <c r="K86" s="3"/>
      <c r="L86" s="3"/>
      <c r="M86" s="3"/>
      <c r="N86" s="3"/>
      <c r="O86" s="3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</row>
    <row r="87" spans="1:57" x14ac:dyDescent="0.2">
      <c r="A87" s="154" t="s">
        <v>38</v>
      </c>
      <c r="B87" s="153"/>
      <c r="C87" s="153"/>
      <c r="D87" s="153"/>
      <c r="E87" s="153"/>
      <c r="F87" s="153"/>
      <c r="G87" s="3"/>
      <c r="H87" s="3"/>
      <c r="I87" s="3"/>
      <c r="J87" s="3"/>
      <c r="K87" s="3"/>
      <c r="L87" s="3"/>
      <c r="M87" s="3"/>
      <c r="N87" s="3"/>
      <c r="O87" s="3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</row>
    <row r="88" spans="1:57" x14ac:dyDescent="0.2">
      <c r="A88" s="128" t="s">
        <v>39</v>
      </c>
      <c r="B88" s="153"/>
      <c r="C88" s="153"/>
      <c r="D88" s="153"/>
      <c r="E88" s="153"/>
      <c r="F88" s="153"/>
      <c r="G88" s="3"/>
      <c r="H88" s="3"/>
      <c r="I88" s="3"/>
      <c r="J88" s="3"/>
      <c r="K88" s="3"/>
      <c r="L88" s="3"/>
      <c r="M88" s="3"/>
      <c r="N88" s="3"/>
      <c r="O88" s="3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</row>
    <row r="89" spans="1:57" x14ac:dyDescent="0.2">
      <c r="A89" s="128" t="s">
        <v>40</v>
      </c>
      <c r="B89" s="153"/>
      <c r="C89" s="153"/>
      <c r="D89" s="153"/>
      <c r="E89" s="153"/>
      <c r="F89" s="153"/>
      <c r="G89" s="3"/>
      <c r="H89" s="3"/>
      <c r="I89" s="3"/>
      <c r="J89" s="3"/>
      <c r="K89" s="3"/>
      <c r="L89" s="3"/>
      <c r="M89" s="3"/>
      <c r="N89" s="3"/>
      <c r="O89" s="3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</row>
    <row r="90" spans="1:57" x14ac:dyDescent="0.2">
      <c r="A90" s="128" t="s">
        <v>41</v>
      </c>
      <c r="B90" s="153"/>
      <c r="C90" s="153"/>
      <c r="D90" s="153"/>
      <c r="E90" s="153"/>
      <c r="F90" s="153"/>
      <c r="G90" s="3"/>
      <c r="H90" s="3"/>
      <c r="I90" s="3"/>
      <c r="J90" s="3"/>
      <c r="K90" s="3"/>
      <c r="L90" s="3"/>
      <c r="M90" s="3"/>
      <c r="N90" s="3"/>
      <c r="O90" s="3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</row>
    <row r="91" spans="1:57" x14ac:dyDescent="0.2">
      <c r="A91" s="128" t="s">
        <v>42</v>
      </c>
      <c r="B91" s="153"/>
      <c r="C91" s="153"/>
      <c r="D91" s="153"/>
      <c r="E91" s="153"/>
      <c r="F91" s="153"/>
      <c r="G91" s="3"/>
      <c r="H91" s="3"/>
      <c r="I91" s="3"/>
      <c r="J91" s="3"/>
      <c r="K91" s="3"/>
      <c r="L91" s="3"/>
      <c r="M91" s="3"/>
      <c r="N91" s="3"/>
      <c r="O91" s="3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</row>
    <row r="92" spans="1:57" x14ac:dyDescent="0.2">
      <c r="A92" s="153"/>
      <c r="B92" s="153"/>
      <c r="C92" s="153"/>
      <c r="D92" s="153"/>
      <c r="E92" s="153"/>
      <c r="F92" s="153"/>
      <c r="G92" s="3"/>
      <c r="H92" s="3"/>
      <c r="I92" s="3"/>
      <c r="J92" s="3"/>
      <c r="K92" s="3"/>
      <c r="L92" s="3"/>
      <c r="M92" s="3"/>
      <c r="N92" s="3"/>
      <c r="O92" s="3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</row>
    <row r="93" spans="1:57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</row>
    <row r="94" spans="1:57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</row>
    <row r="95" spans="1:57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</row>
    <row r="96" spans="1:57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</row>
    <row r="97" spans="1:57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</row>
    <row r="98" spans="1:57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</row>
    <row r="99" spans="1:57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</row>
    <row r="100" spans="1:57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</row>
    <row r="101" spans="1:57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</row>
  </sheetData>
  <mergeCells count="52">
    <mergeCell ref="D1:E1"/>
    <mergeCell ref="BV1:BW1"/>
    <mergeCell ref="BX1:BY1"/>
    <mergeCell ref="BL1:BM1"/>
    <mergeCell ref="BN1:BO1"/>
    <mergeCell ref="BP1:BQ1"/>
    <mergeCell ref="BR1:BS1"/>
    <mergeCell ref="BT1:BU1"/>
    <mergeCell ref="BB1:BC1"/>
    <mergeCell ref="BD1:BE1"/>
    <mergeCell ref="BF1:BG1"/>
    <mergeCell ref="BH1:BI1"/>
    <mergeCell ref="BJ1:BK1"/>
    <mergeCell ref="P1:AA1"/>
    <mergeCell ref="AB1:AC1"/>
    <mergeCell ref="AD1:AE1"/>
    <mergeCell ref="G4:H6"/>
    <mergeCell ref="G8:H10"/>
    <mergeCell ref="T36:U36"/>
    <mergeCell ref="G22:H22"/>
    <mergeCell ref="G18:H18"/>
    <mergeCell ref="G20:H20"/>
    <mergeCell ref="M35:N35"/>
    <mergeCell ref="G24:H24"/>
    <mergeCell ref="G12:H12"/>
    <mergeCell ref="G14:H14"/>
    <mergeCell ref="G16:H16"/>
    <mergeCell ref="K35:L35"/>
    <mergeCell ref="G32:H32"/>
    <mergeCell ref="G33:H33"/>
    <mergeCell ref="T39:U39"/>
    <mergeCell ref="T37:U37"/>
    <mergeCell ref="T38:U38"/>
    <mergeCell ref="T47:U47"/>
    <mergeCell ref="T48:U48"/>
    <mergeCell ref="T43:U43"/>
    <mergeCell ref="T44:U44"/>
    <mergeCell ref="T40:U40"/>
    <mergeCell ref="T41:U41"/>
    <mergeCell ref="T45:U45"/>
    <mergeCell ref="T46:U46"/>
    <mergeCell ref="T42:U42"/>
    <mergeCell ref="AF1:AG1"/>
    <mergeCell ref="AH1:AI1"/>
    <mergeCell ref="AJ1:AK1"/>
    <mergeCell ref="AV1:AW1"/>
    <mergeCell ref="AX1:AY1"/>
    <mergeCell ref="AL1:AM1"/>
    <mergeCell ref="AN1:AO1"/>
    <mergeCell ref="AP1:AQ1"/>
    <mergeCell ref="AR1:AS1"/>
    <mergeCell ref="AT1:AU1"/>
  </mergeCells>
  <phoneticPr fontId="0" type="noConversion"/>
  <conditionalFormatting sqref="I34:O34">
    <cfRule type="cellIs" dxfId="27" priority="2" operator="equal">
      <formula>"vacio"</formula>
    </cfRule>
  </conditionalFormatting>
  <pageMargins left="0.19685039370078741" right="3.937007874015748E-2" top="0.1968503937007874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FF0000"/>
  </sheetPr>
  <dimension ref="A1:BP37"/>
  <sheetViews>
    <sheetView showZeros="0" tabSelected="1" workbookViewId="0">
      <selection activeCell="A26" sqref="A26"/>
    </sheetView>
  </sheetViews>
  <sheetFormatPr baseColWidth="10" defaultRowHeight="12.75" x14ac:dyDescent="0.2"/>
  <cols>
    <col min="1" max="1" width="6.42578125" style="73" customWidth="1"/>
    <col min="2" max="2" width="4.42578125" style="73" customWidth="1"/>
    <col min="3" max="6" width="4.7109375" style="73" customWidth="1"/>
    <col min="7" max="7" width="4" style="73" customWidth="1"/>
    <col min="8" max="8" width="4.7109375" style="73" customWidth="1"/>
    <col min="9" max="9" width="4.85546875" style="73" customWidth="1"/>
    <col min="10" max="27" width="4.7109375" style="73" customWidth="1"/>
    <col min="28" max="28" width="5" style="73" customWidth="1"/>
    <col min="29" max="29" width="4.7109375" style="73" customWidth="1"/>
    <col min="30" max="30" width="5" style="73" customWidth="1"/>
    <col min="31" max="31" width="5.140625" style="73" customWidth="1"/>
    <col min="32" max="32" width="4.7109375" style="73" customWidth="1"/>
    <col min="33" max="33" width="5.140625" style="73" customWidth="1"/>
    <col min="34" max="34" width="5.85546875" style="73" customWidth="1"/>
    <col min="35" max="35" width="5.140625" style="73" customWidth="1"/>
    <col min="36" max="37" width="4.85546875" style="73" customWidth="1"/>
    <col min="38" max="38" width="13.7109375" style="101" customWidth="1"/>
    <col min="39" max="43" width="11.42578125" style="101"/>
    <col min="44" max="44" width="3.28515625" style="101" customWidth="1"/>
    <col min="45" max="46" width="2.140625" style="101" customWidth="1"/>
    <col min="47" max="47" width="3.42578125" style="101" customWidth="1"/>
    <col min="48" max="48" width="4.5703125" style="101" customWidth="1"/>
    <col min="49" max="53" width="11.42578125" style="101"/>
    <col min="54" max="54" width="6.42578125" style="101" customWidth="1"/>
    <col min="55" max="55" width="0.85546875" style="101" customWidth="1"/>
    <col min="56" max="56" width="1.5703125" style="101" customWidth="1"/>
    <col min="57" max="57" width="1" style="101" customWidth="1"/>
    <col min="58" max="58" width="2.28515625" style="101" customWidth="1"/>
    <col min="59" max="59" width="1.5703125" style="101" customWidth="1"/>
    <col min="60" max="64" width="11.42578125" style="101"/>
    <col min="65" max="16384" width="11.42578125" style="73"/>
  </cols>
  <sheetData>
    <row r="1" spans="1:68" ht="9.75" customHeight="1" thickBot="1" x14ac:dyDescent="0.25">
      <c r="A1" s="118">
        <f>DATOS!H1</f>
        <v>2018</v>
      </c>
      <c r="B1" s="119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412" t="s">
        <v>19</v>
      </c>
      <c r="U1" s="413"/>
      <c r="V1" s="413"/>
      <c r="W1" s="413"/>
      <c r="X1" s="413"/>
      <c r="Y1" s="413"/>
      <c r="Z1" s="414"/>
      <c r="AA1" s="120" t="s">
        <v>37</v>
      </c>
      <c r="AB1" s="120"/>
      <c r="AC1" s="120"/>
      <c r="AD1" s="121"/>
      <c r="AE1" s="410">
        <f>DATOS!H2</f>
        <v>365</v>
      </c>
      <c r="AF1" s="411"/>
      <c r="AG1" s="98"/>
      <c r="AH1" s="169"/>
      <c r="AI1" s="99"/>
      <c r="AJ1" s="99"/>
      <c r="AK1" s="99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M1" s="101"/>
      <c r="BN1" s="101"/>
      <c r="BO1" s="101"/>
      <c r="BP1" s="101"/>
    </row>
    <row r="2" spans="1:68" ht="12.75" customHeight="1" thickBot="1" x14ac:dyDescent="0.25">
      <c r="A2" s="158"/>
      <c r="B2" s="102" t="str">
        <f>UPPER(LEFT(TEXT(B3,"ddd"),1))</f>
        <v>L</v>
      </c>
      <c r="C2" s="103" t="str">
        <f>UPPER(LEFT(TEXT(C3,"ddd"),1))</f>
        <v>M</v>
      </c>
      <c r="D2" s="103" t="str">
        <f t="shared" ref="D2:AF2" si="0">UPPER(LEFT(TEXT(D3,"ddd"),1))</f>
        <v>M</v>
      </c>
      <c r="E2" s="103" t="str">
        <f t="shared" si="0"/>
        <v>J</v>
      </c>
      <c r="F2" s="103" t="str">
        <f t="shared" si="0"/>
        <v>V</v>
      </c>
      <c r="G2" s="103" t="str">
        <f t="shared" si="0"/>
        <v>S</v>
      </c>
      <c r="H2" s="103" t="str">
        <f t="shared" si="0"/>
        <v>D</v>
      </c>
      <c r="I2" s="103" t="str">
        <f t="shared" si="0"/>
        <v>L</v>
      </c>
      <c r="J2" s="103" t="str">
        <f t="shared" si="0"/>
        <v>M</v>
      </c>
      <c r="K2" s="103" t="str">
        <f t="shared" si="0"/>
        <v>M</v>
      </c>
      <c r="L2" s="103" t="str">
        <f t="shared" si="0"/>
        <v>J</v>
      </c>
      <c r="M2" s="103" t="str">
        <f t="shared" si="0"/>
        <v>V</v>
      </c>
      <c r="N2" s="103" t="str">
        <f t="shared" si="0"/>
        <v>S</v>
      </c>
      <c r="O2" s="103" t="str">
        <f t="shared" si="0"/>
        <v>D</v>
      </c>
      <c r="P2" s="103" t="str">
        <f t="shared" si="0"/>
        <v>L</v>
      </c>
      <c r="Q2" s="103" t="str">
        <f t="shared" si="0"/>
        <v>M</v>
      </c>
      <c r="R2" s="103" t="str">
        <f t="shared" si="0"/>
        <v>M</v>
      </c>
      <c r="S2" s="103" t="str">
        <f t="shared" si="0"/>
        <v>J</v>
      </c>
      <c r="T2" s="103" t="str">
        <f t="shared" si="0"/>
        <v>V</v>
      </c>
      <c r="U2" s="103" t="str">
        <f t="shared" si="0"/>
        <v>S</v>
      </c>
      <c r="V2" s="103" t="str">
        <f t="shared" si="0"/>
        <v>D</v>
      </c>
      <c r="W2" s="103" t="str">
        <f t="shared" si="0"/>
        <v>L</v>
      </c>
      <c r="X2" s="103" t="str">
        <f t="shared" si="0"/>
        <v>M</v>
      </c>
      <c r="Y2" s="103" t="str">
        <f t="shared" si="0"/>
        <v>M</v>
      </c>
      <c r="Z2" s="103" t="str">
        <f t="shared" si="0"/>
        <v>J</v>
      </c>
      <c r="AA2" s="103" t="str">
        <f t="shared" si="0"/>
        <v>V</v>
      </c>
      <c r="AB2" s="103" t="str">
        <f t="shared" si="0"/>
        <v>S</v>
      </c>
      <c r="AC2" s="103" t="str">
        <f t="shared" si="0"/>
        <v>D</v>
      </c>
      <c r="AD2" s="104" t="str">
        <f t="shared" si="0"/>
        <v>L</v>
      </c>
      <c r="AE2" s="103" t="str">
        <f t="shared" si="0"/>
        <v>M</v>
      </c>
      <c r="AF2" s="105" t="str">
        <f t="shared" si="0"/>
        <v>M</v>
      </c>
      <c r="AG2" s="184" t="s">
        <v>17</v>
      </c>
      <c r="AH2" s="184" t="s">
        <v>47</v>
      </c>
      <c r="AI2" s="183"/>
      <c r="AJ2" s="183" t="s">
        <v>17</v>
      </c>
      <c r="AK2" s="183" t="s">
        <v>17</v>
      </c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M2" s="101"/>
      <c r="BN2" s="101"/>
      <c r="BO2" s="101"/>
      <c r="BP2" s="101"/>
    </row>
    <row r="3" spans="1:68" ht="13.5" thickBot="1" x14ac:dyDescent="0.25">
      <c r="A3" s="67">
        <v>43101</v>
      </c>
      <c r="B3" s="115">
        <f>A3</f>
        <v>43101</v>
      </c>
      <c r="C3" s="116">
        <f>B3+1</f>
        <v>43102</v>
      </c>
      <c r="D3" s="116">
        <f t="shared" ref="D3:AF3" si="1">C3+1</f>
        <v>43103</v>
      </c>
      <c r="E3" s="116">
        <f t="shared" si="1"/>
        <v>43104</v>
      </c>
      <c r="F3" s="116">
        <f t="shared" si="1"/>
        <v>43105</v>
      </c>
      <c r="G3" s="116">
        <f t="shared" si="1"/>
        <v>43106</v>
      </c>
      <c r="H3" s="116">
        <f t="shared" si="1"/>
        <v>43107</v>
      </c>
      <c r="I3" s="116">
        <f t="shared" si="1"/>
        <v>43108</v>
      </c>
      <c r="J3" s="116">
        <f t="shared" si="1"/>
        <v>43109</v>
      </c>
      <c r="K3" s="116">
        <f t="shared" si="1"/>
        <v>43110</v>
      </c>
      <c r="L3" s="116">
        <f t="shared" si="1"/>
        <v>43111</v>
      </c>
      <c r="M3" s="116">
        <f t="shared" si="1"/>
        <v>43112</v>
      </c>
      <c r="N3" s="116">
        <f t="shared" si="1"/>
        <v>43113</v>
      </c>
      <c r="O3" s="116">
        <f t="shared" si="1"/>
        <v>43114</v>
      </c>
      <c r="P3" s="116">
        <f t="shared" si="1"/>
        <v>43115</v>
      </c>
      <c r="Q3" s="116">
        <f t="shared" si="1"/>
        <v>43116</v>
      </c>
      <c r="R3" s="116">
        <f t="shared" si="1"/>
        <v>43117</v>
      </c>
      <c r="S3" s="116">
        <f t="shared" si="1"/>
        <v>43118</v>
      </c>
      <c r="T3" s="116">
        <f t="shared" si="1"/>
        <v>43119</v>
      </c>
      <c r="U3" s="116">
        <f t="shared" si="1"/>
        <v>43120</v>
      </c>
      <c r="V3" s="116">
        <f t="shared" si="1"/>
        <v>43121</v>
      </c>
      <c r="W3" s="116">
        <f t="shared" si="1"/>
        <v>43122</v>
      </c>
      <c r="X3" s="116">
        <f t="shared" si="1"/>
        <v>43123</v>
      </c>
      <c r="Y3" s="116">
        <f t="shared" si="1"/>
        <v>43124</v>
      </c>
      <c r="Z3" s="116">
        <f t="shared" si="1"/>
        <v>43125</v>
      </c>
      <c r="AA3" s="116">
        <f t="shared" si="1"/>
        <v>43126</v>
      </c>
      <c r="AB3" s="116">
        <f t="shared" si="1"/>
        <v>43127</v>
      </c>
      <c r="AC3" s="116">
        <f t="shared" si="1"/>
        <v>43128</v>
      </c>
      <c r="AD3" s="116">
        <f t="shared" si="1"/>
        <v>43129</v>
      </c>
      <c r="AE3" s="116">
        <f t="shared" si="1"/>
        <v>43130</v>
      </c>
      <c r="AF3" s="122">
        <f t="shared" si="1"/>
        <v>43131</v>
      </c>
      <c r="AG3" s="172" t="s">
        <v>47</v>
      </c>
      <c r="AH3" s="185" t="s">
        <v>8</v>
      </c>
      <c r="AI3" s="106"/>
      <c r="AJ3" s="106" t="s">
        <v>5</v>
      </c>
      <c r="AK3" s="68" t="s">
        <v>6</v>
      </c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</row>
    <row r="4" spans="1:68" ht="10.5" customHeight="1" thickBot="1" x14ac:dyDescent="0.25">
      <c r="A4" s="69">
        <v>176</v>
      </c>
      <c r="B4" s="123">
        <f>IF(B3&lt;&gt;"",RIGHT(DEC2BIN(NOT(NETWORKDAYS(B3,B3,DATOS!$I$37:$I$52))*2+NOT(NETWORKDAYS(B3+1,B3+1,DATOS!$I$37:$I$52)),2),1)*1+LEFT(DEC2BIN(NOT(NETWORKDAYS(B3,B3,DATOS!$I$37:$I$52))*2+NOT(NETWORKDAYS(B3+1,B3+1,DATOS!$I$37:$I$52)),2),1)*2+1,"")</f>
        <v>3</v>
      </c>
      <c r="C4" s="124">
        <f>IF(C3&lt;&gt;"",RIGHT(DEC2BIN(NOT(NETWORKDAYS(C3,C3,DATOS!$I$37:$I$52))*2+NOT(NETWORKDAYS(C3+1,C3+1,DATOS!$I$37:$I$52)),2),1)*1+LEFT(DEC2BIN(NOT(NETWORKDAYS(C3,C3,DATOS!$I$37:$I$52))*2+NOT(NETWORKDAYS(C3+1,C3+1,DATOS!$I$37:$I$52)),2),1)*2+1,"")</f>
        <v>1</v>
      </c>
      <c r="D4" s="124">
        <f>IF(D3&lt;&gt;"",RIGHT(DEC2BIN(NOT(NETWORKDAYS(D3,D3,DATOS!$I$37:$I$52))*2+NOT(NETWORKDAYS(D3+1,D3+1,DATOS!$I$37:$I$52)),2),1)*1+LEFT(DEC2BIN(NOT(NETWORKDAYS(D3,D3,DATOS!$I$37:$I$52))*2+NOT(NETWORKDAYS(D3+1,D3+1,DATOS!$I$37:$I$52)),2),1)*2+1,"")</f>
        <v>1</v>
      </c>
      <c r="E4" s="124">
        <f>IF(E3&lt;&gt;"",RIGHT(DEC2BIN(NOT(NETWORKDAYS(E3,E3,DATOS!$I$37:$I$52))*2+NOT(NETWORKDAYS(E3+1,E3+1,DATOS!$I$37:$I$52)),2),1)*1+LEFT(DEC2BIN(NOT(NETWORKDAYS(E3,E3,DATOS!$I$37:$I$52))*2+NOT(NETWORKDAYS(E3+1,E3+1,DATOS!$I$37:$I$52)),2),1)*2+1,"")</f>
        <v>1</v>
      </c>
      <c r="F4" s="124">
        <f>IF(F3&lt;&gt;"",RIGHT(DEC2BIN(NOT(NETWORKDAYS(F3,F3,DATOS!$I$37:$I$52))*2+NOT(NETWORKDAYS(F3+1,F3+1,DATOS!$I$37:$I$52)),2),1)*1+LEFT(DEC2BIN(NOT(NETWORKDAYS(F3,F3,DATOS!$I$37:$I$52))*2+NOT(NETWORKDAYS(F3+1,F3+1,DATOS!$I$37:$I$52)),2),1)*2+1,"")</f>
        <v>2</v>
      </c>
      <c r="G4" s="124">
        <f>IF(G3&lt;&gt;"",RIGHT(DEC2BIN(NOT(NETWORKDAYS(G3,G3,DATOS!$I$37:$I$52))*2+NOT(NETWORKDAYS(G3+1,G3+1,DATOS!$I$37:$I$52)),2),1)*1+LEFT(DEC2BIN(NOT(NETWORKDAYS(G3,G3,DATOS!$I$37:$I$52))*2+NOT(NETWORKDAYS(G3+1,G3+1,DATOS!$I$37:$I$52)),2),1)*2+1,"")</f>
        <v>4</v>
      </c>
      <c r="H4" s="124">
        <f>IF(H3&lt;&gt;"",RIGHT(DEC2BIN(NOT(NETWORKDAYS(H3,H3,DATOS!$I$37:$I$52))*2+NOT(NETWORKDAYS(H3+1,H3+1,DATOS!$I$37:$I$52)),2),1)*1+LEFT(DEC2BIN(NOT(NETWORKDAYS(H3,H3,DATOS!$I$37:$I$52))*2+NOT(NETWORKDAYS(H3+1,H3+1,DATOS!$I$37:$I$52)),2),1)*2+1,"")</f>
        <v>3</v>
      </c>
      <c r="I4" s="124">
        <f>IF(I3&lt;&gt;"",RIGHT(DEC2BIN(NOT(NETWORKDAYS(I3,I3,DATOS!$I$37:$I$52))*2+NOT(NETWORKDAYS(I3+1,I3+1,DATOS!$I$37:$I$52)),2),1)*1+LEFT(DEC2BIN(NOT(NETWORKDAYS(I3,I3,DATOS!$I$37:$I$52))*2+NOT(NETWORKDAYS(I3+1,I3+1,DATOS!$I$37:$I$52)),2),1)*2+1,"")</f>
        <v>1</v>
      </c>
      <c r="J4" s="124">
        <f>IF(J3&lt;&gt;"",RIGHT(DEC2BIN(NOT(NETWORKDAYS(J3,J3,DATOS!$I$37:$I$52))*2+NOT(NETWORKDAYS(J3+1,J3+1,DATOS!$I$37:$I$52)),2),1)*1+LEFT(DEC2BIN(NOT(NETWORKDAYS(J3,J3,DATOS!$I$37:$I$52))*2+NOT(NETWORKDAYS(J3+1,J3+1,DATOS!$I$37:$I$52)),2),1)*2+1,"")</f>
        <v>1</v>
      </c>
      <c r="K4" s="124">
        <f>IF(K3&lt;&gt;"",RIGHT(DEC2BIN(NOT(NETWORKDAYS(K3,K3,DATOS!$I$37:$I$52))*2+NOT(NETWORKDAYS(K3+1,K3+1,DATOS!$I$37:$I$52)),2),1)*1+LEFT(DEC2BIN(NOT(NETWORKDAYS(K3,K3,DATOS!$I$37:$I$52))*2+NOT(NETWORKDAYS(K3+1,K3+1,DATOS!$I$37:$I$52)),2),1)*2+1,"")</f>
        <v>1</v>
      </c>
      <c r="L4" s="124">
        <f>IF(L3&lt;&gt;"",RIGHT(DEC2BIN(NOT(NETWORKDAYS(L3,L3,DATOS!$I$37:$I$52))*2+NOT(NETWORKDAYS(L3+1,L3+1,DATOS!$I$37:$I$52)),2),1)*1+LEFT(DEC2BIN(NOT(NETWORKDAYS(L3,L3,DATOS!$I$37:$I$52))*2+NOT(NETWORKDAYS(L3+1,L3+1,DATOS!$I$37:$I$52)),2),1)*2+1,"")</f>
        <v>1</v>
      </c>
      <c r="M4" s="124">
        <f>IF(M3&lt;&gt;"",RIGHT(DEC2BIN(NOT(NETWORKDAYS(M3,M3,DATOS!$I$37:$I$52))*2+NOT(NETWORKDAYS(M3+1,M3+1,DATOS!$I$37:$I$52)),2),1)*1+LEFT(DEC2BIN(NOT(NETWORKDAYS(M3,M3,DATOS!$I$37:$I$52))*2+NOT(NETWORKDAYS(M3+1,M3+1,DATOS!$I$37:$I$52)),2),1)*2+1,"")</f>
        <v>2</v>
      </c>
      <c r="N4" s="124">
        <f>IF(N3&lt;&gt;"",RIGHT(DEC2BIN(NOT(NETWORKDAYS(N3,N3,DATOS!$I$37:$I$52))*2+NOT(NETWORKDAYS(N3+1,N3+1,DATOS!$I$37:$I$52)),2),1)*1+LEFT(DEC2BIN(NOT(NETWORKDAYS(N3,N3,DATOS!$I$37:$I$52))*2+NOT(NETWORKDAYS(N3+1,N3+1,DATOS!$I$37:$I$52)),2),1)*2+1,"")</f>
        <v>4</v>
      </c>
      <c r="O4" s="124">
        <f>IF(O3&lt;&gt;"",RIGHT(DEC2BIN(NOT(NETWORKDAYS(O3,O3,DATOS!$I$37:$I$52))*2+NOT(NETWORKDAYS(O3+1,O3+1,DATOS!$I$37:$I$52)),2),1)*1+LEFT(DEC2BIN(NOT(NETWORKDAYS(O3,O3,DATOS!$I$37:$I$52))*2+NOT(NETWORKDAYS(O3+1,O3+1,DATOS!$I$37:$I$52)),2),1)*2+1,"")</f>
        <v>3</v>
      </c>
      <c r="P4" s="124">
        <f>IF(P3&lt;&gt;"",RIGHT(DEC2BIN(NOT(NETWORKDAYS(P3,P3,DATOS!$I$37:$I$52))*2+NOT(NETWORKDAYS(P3+1,P3+1,DATOS!$I$37:$I$52)),2),1)*1+LEFT(DEC2BIN(NOT(NETWORKDAYS(P3,P3,DATOS!$I$37:$I$52))*2+NOT(NETWORKDAYS(P3+1,P3+1,DATOS!$I$37:$I$52)),2),1)*2+1,"")</f>
        <v>1</v>
      </c>
      <c r="Q4" s="124">
        <f>IF(Q3&lt;&gt;"",RIGHT(DEC2BIN(NOT(NETWORKDAYS(Q3,Q3,DATOS!$I$37:$I$52))*2+NOT(NETWORKDAYS(Q3+1,Q3+1,DATOS!$I$37:$I$52)),2),1)*1+LEFT(DEC2BIN(NOT(NETWORKDAYS(Q3,Q3,DATOS!$I$37:$I$52))*2+NOT(NETWORKDAYS(Q3+1,Q3+1,DATOS!$I$37:$I$52)),2),1)*2+1,"")</f>
        <v>1</v>
      </c>
      <c r="R4" s="124">
        <f>IF(R3&lt;&gt;"",RIGHT(DEC2BIN(NOT(NETWORKDAYS(R3,R3,DATOS!$I$37:$I$52))*2+NOT(NETWORKDAYS(R3+1,R3+1,DATOS!$I$37:$I$52)),2),1)*1+LEFT(DEC2BIN(NOT(NETWORKDAYS(R3,R3,DATOS!$I$37:$I$52))*2+NOT(NETWORKDAYS(R3+1,R3+1,DATOS!$I$37:$I$52)),2),1)*2+1,"")</f>
        <v>1</v>
      </c>
      <c r="S4" s="124">
        <f>IF(S3&lt;&gt;"",RIGHT(DEC2BIN(NOT(NETWORKDAYS(S3,S3,DATOS!$I$37:$I$52))*2+NOT(NETWORKDAYS(S3+1,S3+1,DATOS!$I$37:$I$52)),2),1)*1+LEFT(DEC2BIN(NOT(NETWORKDAYS(S3,S3,DATOS!$I$37:$I$52))*2+NOT(NETWORKDAYS(S3+1,S3+1,DATOS!$I$37:$I$52)),2),1)*2+1,"")</f>
        <v>1</v>
      </c>
      <c r="T4" s="124">
        <f>IF(T3&lt;&gt;"",RIGHT(DEC2BIN(NOT(NETWORKDAYS(T3,T3,DATOS!$I$37:$I$52))*2+NOT(NETWORKDAYS(T3+1,T3+1,DATOS!$I$37:$I$52)),2),1)*1+LEFT(DEC2BIN(NOT(NETWORKDAYS(T3,T3,DATOS!$I$37:$I$52))*2+NOT(NETWORKDAYS(T3+1,T3+1,DATOS!$I$37:$I$52)),2),1)*2+1,"")</f>
        <v>2</v>
      </c>
      <c r="U4" s="124">
        <f>IF(U3&lt;&gt;"",RIGHT(DEC2BIN(NOT(NETWORKDAYS(U3,U3,DATOS!$I$37:$I$52))*2+NOT(NETWORKDAYS(U3+1,U3+1,DATOS!$I$37:$I$52)),2),1)*1+LEFT(DEC2BIN(NOT(NETWORKDAYS(U3,U3,DATOS!$I$37:$I$52))*2+NOT(NETWORKDAYS(U3+1,U3+1,DATOS!$I$37:$I$52)),2),1)*2+1,"")</f>
        <v>4</v>
      </c>
      <c r="V4" s="124">
        <f>IF(V3&lt;&gt;"",RIGHT(DEC2BIN(NOT(NETWORKDAYS(V3,V3,DATOS!$I$37:$I$52))*2+NOT(NETWORKDAYS(V3+1,V3+1,DATOS!$I$37:$I$52)),2),1)*1+LEFT(DEC2BIN(NOT(NETWORKDAYS(V3,V3,DATOS!$I$37:$I$52))*2+NOT(NETWORKDAYS(V3+1,V3+1,DATOS!$I$37:$I$52)),2),1)*2+1,"")</f>
        <v>3</v>
      </c>
      <c r="W4" s="124">
        <f>IF(W3&lt;&gt;"",RIGHT(DEC2BIN(NOT(NETWORKDAYS(W3,W3,DATOS!$I$37:$I$52))*2+NOT(NETWORKDAYS(W3+1,W3+1,DATOS!$I$37:$I$52)),2),1)*1+LEFT(DEC2BIN(NOT(NETWORKDAYS(W3,W3,DATOS!$I$37:$I$52))*2+NOT(NETWORKDAYS(W3+1,W3+1,DATOS!$I$37:$I$52)),2),1)*2+1,"")</f>
        <v>1</v>
      </c>
      <c r="X4" s="124">
        <f>IF(X3&lt;&gt;"",RIGHT(DEC2BIN(NOT(NETWORKDAYS(X3,X3,DATOS!$I$37:$I$52))*2+NOT(NETWORKDAYS(X3+1,X3+1,DATOS!$I$37:$I$52)),2),1)*1+LEFT(DEC2BIN(NOT(NETWORKDAYS(X3,X3,DATOS!$I$37:$I$52))*2+NOT(NETWORKDAYS(X3+1,X3+1,DATOS!$I$37:$I$52)),2),1)*2+1,"")</f>
        <v>1</v>
      </c>
      <c r="Y4" s="124">
        <f>IF(Y3&lt;&gt;"",RIGHT(DEC2BIN(NOT(NETWORKDAYS(Y3,Y3,DATOS!$I$37:$I$52))*2+NOT(NETWORKDAYS(Y3+1,Y3+1,DATOS!$I$37:$I$52)),2),1)*1+LEFT(DEC2BIN(NOT(NETWORKDAYS(Y3,Y3,DATOS!$I$37:$I$52))*2+NOT(NETWORKDAYS(Y3+1,Y3+1,DATOS!$I$37:$I$52)),2),1)*2+1,"")</f>
        <v>1</v>
      </c>
      <c r="Z4" s="124">
        <f>IF(Z3&lt;&gt;"",RIGHT(DEC2BIN(NOT(NETWORKDAYS(Z3,Z3,DATOS!$I$37:$I$52))*2+NOT(NETWORKDAYS(Z3+1,Z3+1,DATOS!$I$37:$I$52)),2),1)*1+LEFT(DEC2BIN(NOT(NETWORKDAYS(Z3,Z3,DATOS!$I$37:$I$52))*2+NOT(NETWORKDAYS(Z3+1,Z3+1,DATOS!$I$37:$I$52)),2),1)*2+1,"")</f>
        <v>1</v>
      </c>
      <c r="AA4" s="124">
        <f>IF(AA3&lt;&gt;"",RIGHT(DEC2BIN(NOT(NETWORKDAYS(AA3,AA3,DATOS!$I$37:$I$52))*2+NOT(NETWORKDAYS(AA3+1,AA3+1,DATOS!$I$37:$I$52)),2),1)*1+LEFT(DEC2BIN(NOT(NETWORKDAYS(AA3,AA3,DATOS!$I$37:$I$52))*2+NOT(NETWORKDAYS(AA3+1,AA3+1,DATOS!$I$37:$I$52)),2),1)*2+1,"")</f>
        <v>2</v>
      </c>
      <c r="AB4" s="124">
        <f>IF(AB3&lt;&gt;"",RIGHT(DEC2BIN(NOT(NETWORKDAYS(AB3,AB3,DATOS!$I$37:$I$52))*2+NOT(NETWORKDAYS(AB3+1,AB3+1,DATOS!$I$37:$I$52)),2),1)*1+LEFT(DEC2BIN(NOT(NETWORKDAYS(AB3,AB3,DATOS!$I$37:$I$52))*2+NOT(NETWORKDAYS(AB3+1,AB3+1,DATOS!$I$37:$I$52)),2),1)*2+1,"")</f>
        <v>4</v>
      </c>
      <c r="AC4" s="124">
        <f>IF(AC3&lt;&gt;"",RIGHT(DEC2BIN(NOT(NETWORKDAYS(AC3,AC3,DATOS!$I$37:$I$52))*2+NOT(NETWORKDAYS(AC3+1,AC3+1,DATOS!$I$37:$I$52)),2),1)*1+LEFT(DEC2BIN(NOT(NETWORKDAYS(AC3,AC3,DATOS!$I$37:$I$52))*2+NOT(NETWORKDAYS(AC3+1,AC3+1,DATOS!$I$37:$I$52)),2),1)*2+1,"")</f>
        <v>4</v>
      </c>
      <c r="AD4" s="124">
        <f>IF(AD3&lt;&gt;"",RIGHT(DEC2BIN(NOT(NETWORKDAYS(AD3,AD3,DATOS!$I$37:$I$52))*2+NOT(NETWORKDAYS(AD3+1,AD3+1,DATOS!$I$37:$I$52)),2),1)*1+LEFT(DEC2BIN(NOT(NETWORKDAYS(AD3,AD3,DATOS!$I$37:$I$52))*2+NOT(NETWORKDAYS(AD3+1,AD3+1,DATOS!$I$37:$I$52)),2),1)*2+1,"")</f>
        <v>3</v>
      </c>
      <c r="AE4" s="124">
        <f>IF(AE3&lt;&gt;"",RIGHT(DEC2BIN(NOT(NETWORKDAYS(AE3,AE3,DATOS!$I$37:$I$52))*2+NOT(NETWORKDAYS(AE3+1,AE3+1,DATOS!$I$37:$I$52)),2),1)*1+LEFT(DEC2BIN(NOT(NETWORKDAYS(AE3,AE3,DATOS!$I$37:$I$52))*2+NOT(NETWORKDAYS(AE3+1,AE3+1,DATOS!$I$37:$I$52)),2),1)*2+1,"")</f>
        <v>2</v>
      </c>
      <c r="AF4" s="127">
        <f>IF(AF3&lt;&gt;"",RIGHT(DEC2BIN(NOT(NETWORKDAYS(AF3,AF3,DATOS!$I$37:$I$52))*2+NOT(NETWORKDAYS(AF3+1,AF3+1,DATOS!$I$37:$I$52)),2),1)*1+LEFT(DEC2BIN(NOT(NETWORKDAYS(AF3,AF3,DATOS!$I$37:$I$52))*2+NOT(NETWORKDAYS(AF3+1,AF3+1,DATOS!$I$37:$I$52)),2),1)*2+1,"")</f>
        <v>3</v>
      </c>
      <c r="AG4" s="107"/>
      <c r="AH4" s="107"/>
      <c r="AI4" s="108"/>
      <c r="AJ4" s="108"/>
      <c r="AK4" s="7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</row>
    <row r="5" spans="1:68" ht="12.75" customHeight="1" x14ac:dyDescent="0.2">
      <c r="A5" s="157">
        <v>1</v>
      </c>
      <c r="B5" s="125"/>
      <c r="C5" s="126"/>
      <c r="D5" s="126"/>
      <c r="E5" s="126"/>
      <c r="F5" s="126" t="s">
        <v>71</v>
      </c>
      <c r="G5" s="126" t="s">
        <v>71</v>
      </c>
      <c r="H5" s="126" t="s">
        <v>71</v>
      </c>
      <c r="I5" s="126" t="s">
        <v>10</v>
      </c>
      <c r="J5" s="126" t="s">
        <v>10</v>
      </c>
      <c r="K5" s="126" t="s">
        <v>10</v>
      </c>
      <c r="L5" s="126" t="s">
        <v>10</v>
      </c>
      <c r="M5" s="126" t="s">
        <v>10</v>
      </c>
      <c r="N5" s="126" t="s">
        <v>10</v>
      </c>
      <c r="O5" s="126" t="s">
        <v>10</v>
      </c>
      <c r="P5" s="126"/>
      <c r="Q5" s="126"/>
      <c r="R5" s="126"/>
      <c r="S5" s="126"/>
      <c r="T5" s="126" t="s">
        <v>11</v>
      </c>
      <c r="U5" s="126"/>
      <c r="V5" s="126" t="s">
        <v>11</v>
      </c>
      <c r="W5" s="126" t="s">
        <v>11</v>
      </c>
      <c r="X5" s="126" t="s">
        <v>11</v>
      </c>
      <c r="Y5" s="126" t="s">
        <v>11</v>
      </c>
      <c r="Z5" s="126" t="s">
        <v>11</v>
      </c>
      <c r="AA5" s="126" t="s">
        <v>11</v>
      </c>
      <c r="AB5" s="126" t="s">
        <v>11</v>
      </c>
      <c r="AC5" s="126" t="s">
        <v>11</v>
      </c>
      <c r="AD5" s="126" t="s">
        <v>11</v>
      </c>
      <c r="AE5" s="126"/>
      <c r="AF5" s="192" t="s">
        <v>10</v>
      </c>
      <c r="AG5" s="193">
        <f>SUMPRODUCT((DATOS!$B$3:$B$34)*COUNTIF(CUADRANTE!$B5:$AF5,DATOS!$A$3:$A$34))*24</f>
        <v>228</v>
      </c>
      <c r="AH5" s="173"/>
      <c r="AI5" s="117"/>
      <c r="AJ5" s="193">
        <f>SUMPRODUCT((DATOS!$C$3:$C$34)*COUNTIF(CUADRANTE!$B5:$AF5,DATOS!$A$3:$A$34))*24</f>
        <v>80</v>
      </c>
      <c r="AK5" s="117">
        <f>SUM(B9:AF9)*24</f>
        <v>92</v>
      </c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0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0"/>
      <c r="BH5" s="109"/>
      <c r="BI5" s="109"/>
      <c r="BJ5" s="109"/>
      <c r="BK5" s="109"/>
    </row>
    <row r="6" spans="1:68" x14ac:dyDescent="0.2">
      <c r="A6" s="310">
        <v>176</v>
      </c>
      <c r="B6" s="110" t="str">
        <f>IF(B5&lt;&gt;"",VLOOKUP(B5,DATOS!$A$4:$F$34,5,0),"")</f>
        <v/>
      </c>
      <c r="C6" s="111" t="str">
        <f>IF(C5&lt;&gt;"",VLOOKUP(C5,DATOS!$A$4:$F$34,5,0),"")</f>
        <v/>
      </c>
      <c r="D6" s="111" t="str">
        <f>IF(D5&lt;&gt;"",VLOOKUP(D5,DATOS!$A$4:$F$34,5,0),"")</f>
        <v/>
      </c>
      <c r="E6" s="111" t="str">
        <f>IF(E5&lt;&gt;"",VLOOKUP(E5,DATOS!$A$4:$F$34,5,0),"")</f>
        <v/>
      </c>
      <c r="F6" s="111">
        <f>IF(F5&lt;&gt;"",VLOOKUP(F5,DATOS!$A$4:$F$34,5,0),"")</f>
        <v>0.41666666666666669</v>
      </c>
      <c r="G6" s="111">
        <f>IF(G5&lt;&gt;"",VLOOKUP(G5,DATOS!$A$4:$F$34,5,0),"")</f>
        <v>0.41666666666666669</v>
      </c>
      <c r="H6" s="111">
        <f>IF(H5&lt;&gt;"",VLOOKUP(H5,DATOS!$A$4:$F$34,5,0),"")</f>
        <v>0.41666666666666669</v>
      </c>
      <c r="I6" s="111">
        <f>IF(I5&lt;&gt;"",VLOOKUP(I5,DATOS!$A$4:$F$34,5,0),"")</f>
        <v>0.29166666666666669</v>
      </c>
      <c r="J6" s="111">
        <f>IF(J5&lt;&gt;"",VLOOKUP(J5,DATOS!$A$4:$F$34,5,0),"")</f>
        <v>0.29166666666666669</v>
      </c>
      <c r="K6" s="111">
        <f>IF(K5&lt;&gt;"",VLOOKUP(K5,DATOS!$A$4:$F$34,5,0),"")</f>
        <v>0.29166666666666669</v>
      </c>
      <c r="L6" s="111">
        <f>IF(L5&lt;&gt;"",VLOOKUP(L5,DATOS!$A$4:$F$34,5,0),"")</f>
        <v>0.29166666666666669</v>
      </c>
      <c r="M6" s="111">
        <f>IF(M5&lt;&gt;"",VLOOKUP(M5,DATOS!$A$4:$F$34,5,0),"")</f>
        <v>0.29166666666666669</v>
      </c>
      <c r="N6" s="111">
        <f>IF(N5&lt;&gt;"",VLOOKUP(N5,DATOS!$A$4:$F$34,5,0),"")</f>
        <v>0.29166666666666669</v>
      </c>
      <c r="O6" s="111">
        <f>IF(O5&lt;&gt;"",VLOOKUP(O5,DATOS!$A$4:$F$34,5,0),"")</f>
        <v>0.29166666666666669</v>
      </c>
      <c r="P6" s="111" t="str">
        <f>IF(P5&lt;&gt;"",VLOOKUP(P5,DATOS!$A$4:$F$34,5,0),"")</f>
        <v/>
      </c>
      <c r="Q6" s="111" t="str">
        <f>IF(Q5&lt;&gt;"",VLOOKUP(Q5,DATOS!$A$4:$F$34,5,0),"")</f>
        <v/>
      </c>
      <c r="R6" s="111" t="str">
        <f>IF(R5&lt;&gt;"",VLOOKUP(R5,DATOS!$A$4:$F$34,5,0),"")</f>
        <v/>
      </c>
      <c r="S6" s="111" t="str">
        <f>IF(S5&lt;&gt;"",VLOOKUP(S5,DATOS!$A$4:$F$34,5,0),"")</f>
        <v/>
      </c>
      <c r="T6" s="111">
        <f>IF(T5&lt;&gt;"",VLOOKUP(T5,DATOS!$A$4:$F$34,5,0),"")</f>
        <v>0.79166666666666663</v>
      </c>
      <c r="U6" s="111" t="str">
        <f>IF(U5&lt;&gt;"",VLOOKUP(U5,DATOS!$A$4:$F$34,5,0),"")</f>
        <v/>
      </c>
      <c r="V6" s="111">
        <f>IF(V5&lt;&gt;"",VLOOKUP(V5,DATOS!$A$4:$F$34,5,0),"")</f>
        <v>0.79166666666666663</v>
      </c>
      <c r="W6" s="111">
        <f>IF(W5&lt;&gt;"",VLOOKUP(W5,DATOS!$A$4:$F$34,5,0),"")</f>
        <v>0.79166666666666663</v>
      </c>
      <c r="X6" s="111">
        <f>IF(X5&lt;&gt;"",VLOOKUP(X5,DATOS!$A$4:$F$34,5,0),"")</f>
        <v>0.79166666666666663</v>
      </c>
      <c r="Y6" s="111">
        <f>IF(Y5&lt;&gt;"",VLOOKUP(Y5,DATOS!$A$4:$F$34,5,0),"")</f>
        <v>0.79166666666666663</v>
      </c>
      <c r="Z6" s="111">
        <f>IF(Z5&lt;&gt;"",VLOOKUP(Z5,DATOS!$A$4:$F$34,5,0),"")</f>
        <v>0.79166666666666663</v>
      </c>
      <c r="AA6" s="111">
        <f>IF(AA5&lt;&gt;"",VLOOKUP(AA5,DATOS!$A$4:$F$34,5,0),"")</f>
        <v>0.79166666666666663</v>
      </c>
      <c r="AB6" s="111">
        <f>IF(AB5&lt;&gt;"",VLOOKUP(AB5,DATOS!$A$4:$F$34,5,0),"")</f>
        <v>0.79166666666666663</v>
      </c>
      <c r="AC6" s="111">
        <f>IF(AC5&lt;&gt;"",VLOOKUP(AC5,DATOS!$A$4:$F$34,5,0),"")</f>
        <v>0.79166666666666663</v>
      </c>
      <c r="AD6" s="111">
        <f>IF(AD5&lt;&gt;"",VLOOKUP(AD5,DATOS!$A$4:$F$34,5,0),"")</f>
        <v>0.79166666666666663</v>
      </c>
      <c r="AE6" s="111" t="str">
        <f>IF(AE5&lt;&gt;"",VLOOKUP(AE5,DATOS!$A$4:$F$34,5,0),"")</f>
        <v/>
      </c>
      <c r="AF6" s="111">
        <f>IF(AF5&lt;&gt;"",VLOOKUP(AF5,DATOS!$A$4:$F$34,5,0),"")</f>
        <v>0.29166666666666669</v>
      </c>
      <c r="AG6" s="188" t="s">
        <v>52</v>
      </c>
      <c r="AH6" s="186"/>
      <c r="AI6" s="72"/>
      <c r="AJ6" s="114"/>
      <c r="AK6" s="72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0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0"/>
      <c r="BH6" s="109"/>
      <c r="BI6" s="109"/>
      <c r="BJ6" s="109"/>
      <c r="BK6" s="109"/>
    </row>
    <row r="7" spans="1:68" x14ac:dyDescent="0.2">
      <c r="A7" s="71"/>
      <c r="B7" s="110" t="str">
        <f>IF(B5&lt;&gt;"",VLOOKUP(B5,DATOS!$A$4:$F$34,6,0),"")</f>
        <v/>
      </c>
      <c r="C7" s="111" t="str">
        <f>IF(C5&lt;&gt;"",VLOOKUP(C5,DATOS!$A$4:$F$34,6,0),"")</f>
        <v/>
      </c>
      <c r="D7" s="111" t="str">
        <f>IF(D5&lt;&gt;"",VLOOKUP(D5,DATOS!$A$4:$F$34,6,0),"")</f>
        <v/>
      </c>
      <c r="E7" s="111" t="str">
        <f>IF(E5&lt;&gt;"",VLOOKUP(E5,DATOS!$A$4:$F$34,6,0),"")</f>
        <v/>
      </c>
      <c r="F7" s="111">
        <f>IF(F5&lt;&gt;"",VLOOKUP(F5,DATOS!$A$4:$F$34,6,0),"")</f>
        <v>0.58333333333333337</v>
      </c>
      <c r="G7" s="111">
        <f>IF(G5&lt;&gt;"",VLOOKUP(G5,DATOS!$A$4:$F$34,6,0),"")</f>
        <v>0.58333333333333337</v>
      </c>
      <c r="H7" s="111">
        <f>IF(H5&lt;&gt;"",VLOOKUP(H5,DATOS!$A$4:$F$34,6,0),"")</f>
        <v>0.58333333333333337</v>
      </c>
      <c r="I7" s="111">
        <f>IF(I5&lt;&gt;"",VLOOKUP(I5,DATOS!$A$4:$F$34,6,0),"")</f>
        <v>0.79166666666666663</v>
      </c>
      <c r="J7" s="111">
        <f>IF(J5&lt;&gt;"",VLOOKUP(J5,DATOS!$A$4:$F$34,6,0),"")</f>
        <v>0.79166666666666663</v>
      </c>
      <c r="K7" s="111">
        <f>IF(K5&lt;&gt;"",VLOOKUP(K5,DATOS!$A$4:$F$34,6,0),"")</f>
        <v>0.79166666666666663</v>
      </c>
      <c r="L7" s="111">
        <f>IF(L5&lt;&gt;"",VLOOKUP(L5,DATOS!$A$4:$F$34,6,0),"")</f>
        <v>0.79166666666666663</v>
      </c>
      <c r="M7" s="111">
        <f>IF(M5&lt;&gt;"",VLOOKUP(M5,DATOS!$A$4:$F$34,6,0),"")</f>
        <v>0.79166666666666663</v>
      </c>
      <c r="N7" s="111">
        <f>IF(N5&lt;&gt;"",VLOOKUP(N5,DATOS!$A$4:$F$34,6,0),"")</f>
        <v>0.79166666666666663</v>
      </c>
      <c r="O7" s="111">
        <f>IF(O5&lt;&gt;"",VLOOKUP(O5,DATOS!$A$4:$F$34,6,0),"")</f>
        <v>0.79166666666666663</v>
      </c>
      <c r="P7" s="111" t="str">
        <f>IF(P5&lt;&gt;"",VLOOKUP(P5,DATOS!$A$4:$F$34,6,0),"")</f>
        <v/>
      </c>
      <c r="Q7" s="111" t="str">
        <f>IF(Q5&lt;&gt;"",VLOOKUP(Q5,DATOS!$A$4:$F$34,6,0),"")</f>
        <v/>
      </c>
      <c r="R7" s="111" t="str">
        <f>IF(R5&lt;&gt;"",VLOOKUP(R5,DATOS!$A$4:$F$34,6,0),"")</f>
        <v/>
      </c>
      <c r="S7" s="111" t="str">
        <f>IF(S5&lt;&gt;"",VLOOKUP(S5,DATOS!$A$4:$F$34,6,0),"")</f>
        <v/>
      </c>
      <c r="T7" s="111">
        <f>IF(T5&lt;&gt;"",VLOOKUP(T5,DATOS!$A$4:$F$34,6,0),"")</f>
        <v>0.29166666666666669</v>
      </c>
      <c r="U7" s="111" t="str">
        <f>IF(U5&lt;&gt;"",VLOOKUP(U5,DATOS!$A$4:$F$34,6,0),"")</f>
        <v/>
      </c>
      <c r="V7" s="111">
        <f>IF(V5&lt;&gt;"",VLOOKUP(V5,DATOS!$A$4:$F$34,6,0),"")</f>
        <v>0.29166666666666669</v>
      </c>
      <c r="W7" s="111">
        <f>IF(W5&lt;&gt;"",VLOOKUP(W5,DATOS!$A$4:$F$34,6,0),"")</f>
        <v>0.29166666666666669</v>
      </c>
      <c r="X7" s="111">
        <f>IF(X5&lt;&gt;"",VLOOKUP(X5,DATOS!$A$4:$F$34,6,0),"")</f>
        <v>0.29166666666666669</v>
      </c>
      <c r="Y7" s="111">
        <f>IF(Y5&lt;&gt;"",VLOOKUP(Y5,DATOS!$A$4:$F$34,6,0),"")</f>
        <v>0.29166666666666669</v>
      </c>
      <c r="Z7" s="111">
        <f>IF(Z5&lt;&gt;"",VLOOKUP(Z5,DATOS!$A$4:$F$34,6,0),"")</f>
        <v>0.29166666666666669</v>
      </c>
      <c r="AA7" s="111">
        <f>IF(AA5&lt;&gt;"",VLOOKUP(AA5,DATOS!$A$4:$F$34,6,0),"")</f>
        <v>0.29166666666666669</v>
      </c>
      <c r="AB7" s="111">
        <f>IF(AB5&lt;&gt;"",VLOOKUP(AB5,DATOS!$A$4:$F$34,6,0),"")</f>
        <v>0.29166666666666669</v>
      </c>
      <c r="AC7" s="111">
        <f>IF(AC5&lt;&gt;"",VLOOKUP(AC5,DATOS!$A$4:$F$34,6,0),"")</f>
        <v>0.29166666666666669</v>
      </c>
      <c r="AD7" s="111">
        <f>IF(AD5&lt;&gt;"",VLOOKUP(AD5,DATOS!$A$4:$F$34,6,0),"")</f>
        <v>0.29166666666666669</v>
      </c>
      <c r="AE7" s="111" t="str">
        <f>IF(AE5&lt;&gt;"",VLOOKUP(AE5,DATOS!$A$4:$F$34,6,0),"")</f>
        <v/>
      </c>
      <c r="AF7" s="111">
        <f>IF(AF5&lt;&gt;"",VLOOKUP(AF5,DATOS!$A$4:$F$34,6,0),"")</f>
        <v>0.79166666666666663</v>
      </c>
      <c r="AG7" s="188" t="s">
        <v>53</v>
      </c>
      <c r="AH7" s="186"/>
      <c r="AI7" s="72"/>
      <c r="AJ7" s="114"/>
      <c r="AK7" s="72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0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0"/>
      <c r="BH7" s="109"/>
      <c r="BI7" s="109"/>
      <c r="BJ7" s="109"/>
      <c r="BK7" s="109"/>
    </row>
    <row r="8" spans="1:68" x14ac:dyDescent="0.2">
      <c r="A8" s="71"/>
      <c r="B8" s="112">
        <f>IF(B5&lt;&gt;"",MOD(B7-B6,1),0)</f>
        <v>0</v>
      </c>
      <c r="C8" s="113">
        <f t="shared" ref="C8:AF8" si="2">IF(C5&lt;&gt;"",MOD(C7-C6,1),0)</f>
        <v>0</v>
      </c>
      <c r="D8" s="113">
        <f t="shared" si="2"/>
        <v>0</v>
      </c>
      <c r="E8" s="113">
        <f t="shared" si="2"/>
        <v>0</v>
      </c>
      <c r="F8" s="113">
        <f t="shared" si="2"/>
        <v>0.16666666666666669</v>
      </c>
      <c r="G8" s="113">
        <f t="shared" si="2"/>
        <v>0.16666666666666669</v>
      </c>
      <c r="H8" s="113">
        <f t="shared" si="2"/>
        <v>0.16666666666666669</v>
      </c>
      <c r="I8" s="113">
        <f t="shared" si="2"/>
        <v>0.49999999999999994</v>
      </c>
      <c r="J8" s="113">
        <f t="shared" si="2"/>
        <v>0.49999999999999994</v>
      </c>
      <c r="K8" s="113">
        <f t="shared" si="2"/>
        <v>0.49999999999999994</v>
      </c>
      <c r="L8" s="113">
        <f t="shared" si="2"/>
        <v>0.49999999999999994</v>
      </c>
      <c r="M8" s="113">
        <f t="shared" si="2"/>
        <v>0.49999999999999994</v>
      </c>
      <c r="N8" s="113">
        <f t="shared" si="2"/>
        <v>0.49999999999999994</v>
      </c>
      <c r="O8" s="113">
        <f t="shared" si="2"/>
        <v>0.49999999999999994</v>
      </c>
      <c r="P8" s="113">
        <f t="shared" si="2"/>
        <v>0</v>
      </c>
      <c r="Q8" s="113">
        <f t="shared" si="2"/>
        <v>0</v>
      </c>
      <c r="R8" s="113">
        <f t="shared" si="2"/>
        <v>0</v>
      </c>
      <c r="S8" s="113">
        <f t="shared" si="2"/>
        <v>0</v>
      </c>
      <c r="T8" s="113">
        <f t="shared" si="2"/>
        <v>0.5</v>
      </c>
      <c r="U8" s="113">
        <f t="shared" si="2"/>
        <v>0</v>
      </c>
      <c r="V8" s="113">
        <f t="shared" si="2"/>
        <v>0.5</v>
      </c>
      <c r="W8" s="113">
        <f t="shared" si="2"/>
        <v>0.5</v>
      </c>
      <c r="X8" s="113">
        <f t="shared" si="2"/>
        <v>0.5</v>
      </c>
      <c r="Y8" s="113">
        <f t="shared" si="2"/>
        <v>0.5</v>
      </c>
      <c r="Z8" s="113">
        <f t="shared" si="2"/>
        <v>0.5</v>
      </c>
      <c r="AA8" s="113">
        <f t="shared" si="2"/>
        <v>0.5</v>
      </c>
      <c r="AB8" s="113">
        <f t="shared" si="2"/>
        <v>0.5</v>
      </c>
      <c r="AC8" s="113">
        <f t="shared" si="2"/>
        <v>0.5</v>
      </c>
      <c r="AD8" s="113">
        <f t="shared" si="2"/>
        <v>0.5</v>
      </c>
      <c r="AE8" s="113">
        <f t="shared" si="2"/>
        <v>0</v>
      </c>
      <c r="AF8" s="113">
        <f t="shared" si="2"/>
        <v>0.49999999999999994</v>
      </c>
      <c r="AG8" s="188" t="s">
        <v>57</v>
      </c>
      <c r="AH8" s="186"/>
      <c r="AI8" s="72"/>
      <c r="AJ8" s="114"/>
      <c r="AK8" s="187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0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0"/>
      <c r="BH8" s="109"/>
      <c r="BI8" s="109"/>
      <c r="BJ8" s="109"/>
      <c r="BK8" s="109"/>
    </row>
    <row r="9" spans="1:68" ht="13.5" thickBot="1" x14ac:dyDescent="0.25">
      <c r="A9" s="71"/>
      <c r="B9" s="323">
        <f>IF(B5&lt;&gt;"",CHOOSE(B$4,0,MAX(B7+(B7&lt;B6)-1,0),MAX(0,MIN(1,B7+(B7&lt;B6))-B6),MOD(B7-B6,1)),0)</f>
        <v>0</v>
      </c>
      <c r="C9" s="324">
        <f t="shared" ref="C9:AF9" si="3">IF(C5&lt;&gt;"",CHOOSE(C$4,0,MAX(C7+(C7&lt;C6)-1,0),MAX(0,MIN(1,C7+(C7&lt;C6))-C6),MOD(C7-C6,1)),0)</f>
        <v>0</v>
      </c>
      <c r="D9" s="324">
        <f t="shared" si="3"/>
        <v>0</v>
      </c>
      <c r="E9" s="324">
        <f t="shared" si="3"/>
        <v>0</v>
      </c>
      <c r="F9" s="324">
        <f t="shared" si="3"/>
        <v>0</v>
      </c>
      <c r="G9" s="324">
        <f t="shared" si="3"/>
        <v>0.16666666666666669</v>
      </c>
      <c r="H9" s="324">
        <f t="shared" si="3"/>
        <v>0.16666666666666669</v>
      </c>
      <c r="I9" s="324">
        <f t="shared" si="3"/>
        <v>0</v>
      </c>
      <c r="J9" s="324">
        <f t="shared" si="3"/>
        <v>0</v>
      </c>
      <c r="K9" s="324">
        <f t="shared" si="3"/>
        <v>0</v>
      </c>
      <c r="L9" s="324">
        <f t="shared" si="3"/>
        <v>0</v>
      </c>
      <c r="M9" s="324">
        <f t="shared" si="3"/>
        <v>0</v>
      </c>
      <c r="N9" s="324">
        <f t="shared" si="3"/>
        <v>0.49999999999999994</v>
      </c>
      <c r="O9" s="324">
        <f t="shared" si="3"/>
        <v>0.49999999999999994</v>
      </c>
      <c r="P9" s="324">
        <f t="shared" si="3"/>
        <v>0</v>
      </c>
      <c r="Q9" s="324">
        <f t="shared" si="3"/>
        <v>0</v>
      </c>
      <c r="R9" s="324">
        <f t="shared" si="3"/>
        <v>0</v>
      </c>
      <c r="S9" s="324">
        <f t="shared" si="3"/>
        <v>0</v>
      </c>
      <c r="T9" s="324">
        <f t="shared" si="3"/>
        <v>0.29166666666666674</v>
      </c>
      <c r="U9" s="324">
        <f t="shared" si="3"/>
        <v>0</v>
      </c>
      <c r="V9" s="324">
        <f t="shared" si="3"/>
        <v>0.20833333333333337</v>
      </c>
      <c r="W9" s="324">
        <f t="shared" si="3"/>
        <v>0</v>
      </c>
      <c r="X9" s="324">
        <f t="shared" si="3"/>
        <v>0</v>
      </c>
      <c r="Y9" s="324">
        <f t="shared" si="3"/>
        <v>0</v>
      </c>
      <c r="Z9" s="324">
        <f t="shared" si="3"/>
        <v>0</v>
      </c>
      <c r="AA9" s="324">
        <f t="shared" si="3"/>
        <v>0.29166666666666674</v>
      </c>
      <c r="AB9" s="324">
        <f t="shared" si="3"/>
        <v>0.5</v>
      </c>
      <c r="AC9" s="324">
        <f t="shared" si="3"/>
        <v>0.5</v>
      </c>
      <c r="AD9" s="324">
        <f t="shared" si="3"/>
        <v>0.20833333333333337</v>
      </c>
      <c r="AE9" s="324">
        <f t="shared" si="3"/>
        <v>0</v>
      </c>
      <c r="AF9" s="324">
        <f t="shared" si="3"/>
        <v>0.49999999999999994</v>
      </c>
      <c r="AG9" s="188" t="s">
        <v>50</v>
      </c>
      <c r="AH9" s="186"/>
      <c r="AI9" s="72"/>
      <c r="AJ9" s="114"/>
      <c r="AK9" s="114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0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0"/>
      <c r="BH9" s="109"/>
      <c r="BI9" s="109"/>
      <c r="BJ9" s="109"/>
      <c r="BK9" s="109"/>
    </row>
    <row r="10" spans="1:68" ht="9.9499999999999993" customHeight="1" x14ac:dyDescent="0.2">
      <c r="A10" s="71"/>
      <c r="B10" s="337">
        <f>IF(B8=0,0,IF(AND(B6&lt;B7,B7&lt;=22/24),B7-B6,IF(B7&gt;=22/24,22/24-B6,IF(B6&lt;22/24,22/24-B6,0))))</f>
        <v>0</v>
      </c>
      <c r="C10" s="338">
        <f t="shared" ref="C10:AF10" si="4">IF(C8=0,0,IF(AND(C6&lt;C7,C7&lt;=22/24),C7-C6,IF(C7&gt;=22/24,22/24-C6,IF(C6&lt;22/24,22/24-C6,0))))</f>
        <v>0</v>
      </c>
      <c r="D10" s="338">
        <f t="shared" si="4"/>
        <v>0</v>
      </c>
      <c r="E10" s="338">
        <f t="shared" si="4"/>
        <v>0</v>
      </c>
      <c r="F10" s="338">
        <f t="shared" si="4"/>
        <v>0.16666666666666669</v>
      </c>
      <c r="G10" s="338">
        <f t="shared" si="4"/>
        <v>0.16666666666666669</v>
      </c>
      <c r="H10" s="338">
        <f t="shared" si="4"/>
        <v>0.16666666666666669</v>
      </c>
      <c r="I10" s="338">
        <f t="shared" si="4"/>
        <v>0.49999999999999994</v>
      </c>
      <c r="J10" s="338">
        <f t="shared" si="4"/>
        <v>0.49999999999999994</v>
      </c>
      <c r="K10" s="338">
        <f t="shared" si="4"/>
        <v>0.49999999999999994</v>
      </c>
      <c r="L10" s="338">
        <f t="shared" si="4"/>
        <v>0.49999999999999994</v>
      </c>
      <c r="M10" s="338">
        <f t="shared" si="4"/>
        <v>0.49999999999999994</v>
      </c>
      <c r="N10" s="338">
        <f t="shared" si="4"/>
        <v>0.49999999999999994</v>
      </c>
      <c r="O10" s="338">
        <f t="shared" si="4"/>
        <v>0.49999999999999994</v>
      </c>
      <c r="P10" s="338">
        <f t="shared" si="4"/>
        <v>0</v>
      </c>
      <c r="Q10" s="338">
        <f t="shared" si="4"/>
        <v>0</v>
      </c>
      <c r="R10" s="338">
        <f t="shared" si="4"/>
        <v>0</v>
      </c>
      <c r="S10" s="338">
        <f t="shared" si="4"/>
        <v>0</v>
      </c>
      <c r="T10" s="338">
        <f t="shared" si="4"/>
        <v>0.125</v>
      </c>
      <c r="U10" s="338">
        <f t="shared" si="4"/>
        <v>0</v>
      </c>
      <c r="V10" s="338">
        <f t="shared" si="4"/>
        <v>0.125</v>
      </c>
      <c r="W10" s="338">
        <f t="shared" si="4"/>
        <v>0.125</v>
      </c>
      <c r="X10" s="338">
        <f t="shared" si="4"/>
        <v>0.125</v>
      </c>
      <c r="Y10" s="338">
        <f t="shared" si="4"/>
        <v>0.125</v>
      </c>
      <c r="Z10" s="338">
        <f t="shared" si="4"/>
        <v>0.125</v>
      </c>
      <c r="AA10" s="338">
        <f t="shared" si="4"/>
        <v>0.125</v>
      </c>
      <c r="AB10" s="338">
        <f t="shared" si="4"/>
        <v>0.125</v>
      </c>
      <c r="AC10" s="338">
        <f t="shared" si="4"/>
        <v>0.125</v>
      </c>
      <c r="AD10" s="338">
        <f t="shared" si="4"/>
        <v>0.125</v>
      </c>
      <c r="AE10" s="338">
        <f t="shared" si="4"/>
        <v>0</v>
      </c>
      <c r="AF10" s="341">
        <f t="shared" si="4"/>
        <v>0.49999999999999994</v>
      </c>
      <c r="AG10" s="327" t="s">
        <v>59</v>
      </c>
      <c r="AH10" s="328"/>
      <c r="AI10" s="327" t="s">
        <v>60</v>
      </c>
      <c r="AJ10" s="329"/>
      <c r="AK10" s="330" t="s">
        <v>63</v>
      </c>
      <c r="AL10" s="331"/>
      <c r="AM10" s="109"/>
      <c r="AN10" s="109"/>
      <c r="AO10" s="109"/>
      <c r="AP10" s="109"/>
      <c r="AQ10" s="109"/>
      <c r="AR10" s="109"/>
      <c r="AS10" s="109"/>
      <c r="AT10" s="109"/>
      <c r="AU10" s="109"/>
      <c r="AV10" s="100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0"/>
      <c r="BH10" s="109"/>
      <c r="BI10" s="109"/>
      <c r="BJ10" s="109"/>
      <c r="BK10" s="109"/>
    </row>
    <row r="11" spans="1:68" ht="9.9499999999999993" customHeight="1" thickBot="1" x14ac:dyDescent="0.25">
      <c r="A11" s="71"/>
      <c r="B11" s="339" t="e">
        <f>IF(B6&gt;=22/24,24/24-B6,IF(AND(B7&lt;B6,B6&lt;22/24),2/24,0))</f>
        <v>#VALUE!</v>
      </c>
      <c r="C11" s="340" t="e">
        <f t="shared" ref="C11:AF11" si="5">IF(C6&gt;=22/24,24/24-C6,IF(AND(C7&lt;C6,C6&lt;22/24),2/24,0))</f>
        <v>#VALUE!</v>
      </c>
      <c r="D11" s="340" t="e">
        <f t="shared" si="5"/>
        <v>#VALUE!</v>
      </c>
      <c r="E11" s="340" t="e">
        <f t="shared" si="5"/>
        <v>#VALUE!</v>
      </c>
      <c r="F11" s="340">
        <f t="shared" si="5"/>
        <v>0</v>
      </c>
      <c r="G11" s="340">
        <f t="shared" si="5"/>
        <v>0</v>
      </c>
      <c r="H11" s="340">
        <f t="shared" si="5"/>
        <v>0</v>
      </c>
      <c r="I11" s="340">
        <f t="shared" si="5"/>
        <v>0</v>
      </c>
      <c r="J11" s="340">
        <f t="shared" si="5"/>
        <v>0</v>
      </c>
      <c r="K11" s="340">
        <f t="shared" si="5"/>
        <v>0</v>
      </c>
      <c r="L11" s="340">
        <f t="shared" si="5"/>
        <v>0</v>
      </c>
      <c r="M11" s="340">
        <f t="shared" si="5"/>
        <v>0</v>
      </c>
      <c r="N11" s="340">
        <f t="shared" si="5"/>
        <v>0</v>
      </c>
      <c r="O11" s="340">
        <f t="shared" si="5"/>
        <v>0</v>
      </c>
      <c r="P11" s="340" t="e">
        <f t="shared" si="5"/>
        <v>#VALUE!</v>
      </c>
      <c r="Q11" s="340" t="e">
        <f t="shared" si="5"/>
        <v>#VALUE!</v>
      </c>
      <c r="R11" s="340" t="e">
        <f t="shared" si="5"/>
        <v>#VALUE!</v>
      </c>
      <c r="S11" s="340" t="e">
        <f t="shared" si="5"/>
        <v>#VALUE!</v>
      </c>
      <c r="T11" s="340">
        <f t="shared" si="5"/>
        <v>8.3333333333333329E-2</v>
      </c>
      <c r="U11" s="340" t="e">
        <f t="shared" si="5"/>
        <v>#VALUE!</v>
      </c>
      <c r="V11" s="340">
        <f t="shared" si="5"/>
        <v>8.3333333333333329E-2</v>
      </c>
      <c r="W11" s="340">
        <f t="shared" si="5"/>
        <v>8.3333333333333329E-2</v>
      </c>
      <c r="X11" s="340">
        <f t="shared" si="5"/>
        <v>8.3333333333333329E-2</v>
      </c>
      <c r="Y11" s="340">
        <f t="shared" si="5"/>
        <v>8.3333333333333329E-2</v>
      </c>
      <c r="Z11" s="340">
        <f t="shared" si="5"/>
        <v>8.3333333333333329E-2</v>
      </c>
      <c r="AA11" s="340">
        <f t="shared" si="5"/>
        <v>8.3333333333333329E-2</v>
      </c>
      <c r="AB11" s="340">
        <f t="shared" si="5"/>
        <v>8.3333333333333329E-2</v>
      </c>
      <c r="AC11" s="340">
        <f t="shared" si="5"/>
        <v>8.3333333333333329E-2</v>
      </c>
      <c r="AD11" s="340">
        <f t="shared" si="5"/>
        <v>8.3333333333333329E-2</v>
      </c>
      <c r="AE11" s="340" t="e">
        <f t="shared" si="5"/>
        <v>#VALUE!</v>
      </c>
      <c r="AF11" s="342">
        <f t="shared" si="5"/>
        <v>0</v>
      </c>
      <c r="AG11" s="332" t="s">
        <v>59</v>
      </c>
      <c r="AH11" s="333"/>
      <c r="AI11" s="332" t="s">
        <v>61</v>
      </c>
      <c r="AJ11" s="334"/>
      <c r="AK11" s="334"/>
      <c r="AL11" s="335" t="s">
        <v>63</v>
      </c>
      <c r="AM11" s="109"/>
      <c r="AN11" s="109"/>
      <c r="AO11" s="109"/>
      <c r="AP11" s="109"/>
      <c r="AQ11" s="109"/>
      <c r="AR11" s="109"/>
      <c r="AS11" s="109"/>
      <c r="AT11" s="109"/>
      <c r="AU11" s="109"/>
      <c r="AV11" s="100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0"/>
      <c r="BH11" s="109"/>
      <c r="BI11" s="109"/>
      <c r="BJ11" s="109"/>
      <c r="BK11" s="109"/>
    </row>
    <row r="12" spans="1:68" ht="9.9499999999999993" customHeight="1" x14ac:dyDescent="0.2">
      <c r="A12" s="71"/>
      <c r="B12" s="337">
        <f>IF(B8=0,0,IF(AND(B6&gt;B7,B7&lt;=22/24,B7&gt;6/24),B7-6/24,0))</f>
        <v>0</v>
      </c>
      <c r="C12" s="338">
        <f t="shared" ref="C12:AF12" si="6">IF(C8=0,0,IF(AND(C6&gt;C7,C7&lt;=22/24,C7&gt;6/24),C7-6/24,0))</f>
        <v>0</v>
      </c>
      <c r="D12" s="338">
        <f t="shared" si="6"/>
        <v>0</v>
      </c>
      <c r="E12" s="338">
        <f t="shared" si="6"/>
        <v>0</v>
      </c>
      <c r="F12" s="338">
        <f t="shared" si="6"/>
        <v>0</v>
      </c>
      <c r="G12" s="338">
        <f t="shared" si="6"/>
        <v>0</v>
      </c>
      <c r="H12" s="338">
        <f t="shared" si="6"/>
        <v>0</v>
      </c>
      <c r="I12" s="338">
        <f t="shared" si="6"/>
        <v>0</v>
      </c>
      <c r="J12" s="338">
        <f t="shared" si="6"/>
        <v>0</v>
      </c>
      <c r="K12" s="338">
        <f t="shared" si="6"/>
        <v>0</v>
      </c>
      <c r="L12" s="338">
        <f t="shared" si="6"/>
        <v>0</v>
      </c>
      <c r="M12" s="338">
        <f t="shared" si="6"/>
        <v>0</v>
      </c>
      <c r="N12" s="338">
        <f t="shared" si="6"/>
        <v>0</v>
      </c>
      <c r="O12" s="338">
        <f t="shared" si="6"/>
        <v>0</v>
      </c>
      <c r="P12" s="338">
        <f t="shared" si="6"/>
        <v>0</v>
      </c>
      <c r="Q12" s="338">
        <f t="shared" si="6"/>
        <v>0</v>
      </c>
      <c r="R12" s="338">
        <f t="shared" si="6"/>
        <v>0</v>
      </c>
      <c r="S12" s="338">
        <f t="shared" si="6"/>
        <v>0</v>
      </c>
      <c r="T12" s="338">
        <f t="shared" si="6"/>
        <v>4.1666666666666685E-2</v>
      </c>
      <c r="U12" s="338">
        <f t="shared" si="6"/>
        <v>0</v>
      </c>
      <c r="V12" s="338">
        <f t="shared" si="6"/>
        <v>4.1666666666666685E-2</v>
      </c>
      <c r="W12" s="338">
        <f t="shared" si="6"/>
        <v>4.1666666666666685E-2</v>
      </c>
      <c r="X12" s="338">
        <f t="shared" si="6"/>
        <v>4.1666666666666685E-2</v>
      </c>
      <c r="Y12" s="338">
        <f t="shared" si="6"/>
        <v>4.1666666666666685E-2</v>
      </c>
      <c r="Z12" s="338">
        <f t="shared" si="6"/>
        <v>4.1666666666666685E-2</v>
      </c>
      <c r="AA12" s="338">
        <f t="shared" si="6"/>
        <v>4.1666666666666685E-2</v>
      </c>
      <c r="AB12" s="338">
        <f t="shared" si="6"/>
        <v>4.1666666666666685E-2</v>
      </c>
      <c r="AC12" s="338">
        <f t="shared" si="6"/>
        <v>4.1666666666666685E-2</v>
      </c>
      <c r="AD12" s="338">
        <f t="shared" si="6"/>
        <v>4.1666666666666685E-2</v>
      </c>
      <c r="AE12" s="338">
        <f t="shared" si="6"/>
        <v>0</v>
      </c>
      <c r="AF12" s="341">
        <f t="shared" si="6"/>
        <v>0</v>
      </c>
      <c r="AG12" s="327" t="s">
        <v>58</v>
      </c>
      <c r="AH12" s="328"/>
      <c r="AI12" s="327" t="s">
        <v>60</v>
      </c>
      <c r="AJ12" s="329"/>
      <c r="AK12" s="329"/>
      <c r="AL12" s="331" t="s">
        <v>64</v>
      </c>
      <c r="AM12" s="109"/>
      <c r="AN12" s="109"/>
      <c r="AO12" s="109"/>
      <c r="AP12" s="109"/>
      <c r="AQ12" s="109"/>
      <c r="AR12" s="109"/>
      <c r="AS12" s="109"/>
      <c r="AT12" s="109"/>
      <c r="AU12" s="109"/>
      <c r="AV12" s="100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0"/>
      <c r="BH12" s="109"/>
      <c r="BI12" s="109"/>
      <c r="BJ12" s="109"/>
      <c r="BK12" s="109"/>
    </row>
    <row r="13" spans="1:68" ht="9.9499999999999993" customHeight="1" thickBot="1" x14ac:dyDescent="0.25">
      <c r="A13" s="71"/>
      <c r="B13" s="343" t="e">
        <f>IF(AND(B7&lt;B6,B7&gt;6/24),6/24,IF(B7&lt;=6/24,B7,IF(B7&gt;22/24,(B7-22/24),0)))</f>
        <v>#VALUE!</v>
      </c>
      <c r="C13" s="344" t="e">
        <f t="shared" ref="C13:AF13" si="7">IF(AND(C7&lt;C6,C7&gt;6/24),6/24,IF(C7&lt;=6/24,C7,IF(C7&gt;22/24,(C7-22/24),0)))</f>
        <v>#VALUE!</v>
      </c>
      <c r="D13" s="344" t="e">
        <f t="shared" si="7"/>
        <v>#VALUE!</v>
      </c>
      <c r="E13" s="344" t="e">
        <f t="shared" si="7"/>
        <v>#VALUE!</v>
      </c>
      <c r="F13" s="344">
        <f t="shared" si="7"/>
        <v>0</v>
      </c>
      <c r="G13" s="344">
        <f t="shared" si="7"/>
        <v>0</v>
      </c>
      <c r="H13" s="344">
        <f t="shared" si="7"/>
        <v>0</v>
      </c>
      <c r="I13" s="344">
        <f t="shared" si="7"/>
        <v>0</v>
      </c>
      <c r="J13" s="344">
        <f t="shared" si="7"/>
        <v>0</v>
      </c>
      <c r="K13" s="344">
        <f t="shared" si="7"/>
        <v>0</v>
      </c>
      <c r="L13" s="344">
        <f t="shared" si="7"/>
        <v>0</v>
      </c>
      <c r="M13" s="344">
        <f t="shared" si="7"/>
        <v>0</v>
      </c>
      <c r="N13" s="344">
        <f t="shared" si="7"/>
        <v>0</v>
      </c>
      <c r="O13" s="344">
        <f t="shared" si="7"/>
        <v>0</v>
      </c>
      <c r="P13" s="344" t="e">
        <f t="shared" si="7"/>
        <v>#VALUE!</v>
      </c>
      <c r="Q13" s="344" t="e">
        <f t="shared" si="7"/>
        <v>#VALUE!</v>
      </c>
      <c r="R13" s="344" t="e">
        <f t="shared" si="7"/>
        <v>#VALUE!</v>
      </c>
      <c r="S13" s="344" t="e">
        <f t="shared" si="7"/>
        <v>#VALUE!</v>
      </c>
      <c r="T13" s="344">
        <f t="shared" si="7"/>
        <v>0.25</v>
      </c>
      <c r="U13" s="344" t="e">
        <f t="shared" si="7"/>
        <v>#VALUE!</v>
      </c>
      <c r="V13" s="344">
        <f t="shared" si="7"/>
        <v>0.25</v>
      </c>
      <c r="W13" s="344">
        <f t="shared" si="7"/>
        <v>0.25</v>
      </c>
      <c r="X13" s="344">
        <f t="shared" si="7"/>
        <v>0.25</v>
      </c>
      <c r="Y13" s="344">
        <f t="shared" si="7"/>
        <v>0.25</v>
      </c>
      <c r="Z13" s="344">
        <f t="shared" si="7"/>
        <v>0.25</v>
      </c>
      <c r="AA13" s="344">
        <f t="shared" si="7"/>
        <v>0.25</v>
      </c>
      <c r="AB13" s="344">
        <f t="shared" si="7"/>
        <v>0.25</v>
      </c>
      <c r="AC13" s="344">
        <f t="shared" si="7"/>
        <v>0.25</v>
      </c>
      <c r="AD13" s="344">
        <f t="shared" si="7"/>
        <v>0.25</v>
      </c>
      <c r="AE13" s="344" t="e">
        <f t="shared" si="7"/>
        <v>#VALUE!</v>
      </c>
      <c r="AF13" s="345">
        <f t="shared" si="7"/>
        <v>0</v>
      </c>
      <c r="AG13" s="332" t="s">
        <v>58</v>
      </c>
      <c r="AH13" s="333"/>
      <c r="AI13" s="332" t="s">
        <v>61</v>
      </c>
      <c r="AJ13" s="334"/>
      <c r="AK13" s="334"/>
      <c r="AL13" s="336" t="s">
        <v>65</v>
      </c>
      <c r="AM13" s="109"/>
      <c r="AN13" s="109"/>
      <c r="AO13" s="109"/>
      <c r="AP13" s="109"/>
      <c r="AQ13" s="109"/>
      <c r="AR13" s="109"/>
      <c r="AS13" s="109"/>
      <c r="AT13" s="109"/>
      <c r="AU13" s="109"/>
      <c r="AV13" s="100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0"/>
      <c r="BH13" s="109"/>
      <c r="BI13" s="109"/>
      <c r="BJ13" s="109"/>
      <c r="BK13" s="109"/>
    </row>
    <row r="14" spans="1:68" ht="9.9499999999999993" customHeight="1" x14ac:dyDescent="0.2">
      <c r="A14" s="71"/>
      <c r="B14" s="347" t="e">
        <f>IF(B$4=1,IF(B11&gt;0,B11))+IF(B$4=1,IF(B13&gt;0,B13))+IF(B$4=2,IF(B11&gt;0,B11))+IF(B$4=3,IF(B13&gt;0,B13))</f>
        <v>#VALUE!</v>
      </c>
      <c r="C14" s="348" t="e">
        <f t="shared" ref="C14:AF14" si="8">IF(C$4=1,IF(C11&gt;0,C11))+IF(C$4=1,IF(C13&gt;0,C13))+IF(C$4=2,IF(C11&gt;0,C11))+IF(C$4=3,IF(C13&gt;0,C13))</f>
        <v>#VALUE!</v>
      </c>
      <c r="D14" s="348" t="e">
        <f t="shared" si="8"/>
        <v>#VALUE!</v>
      </c>
      <c r="E14" s="348" t="e">
        <f t="shared" si="8"/>
        <v>#VALUE!</v>
      </c>
      <c r="F14" s="348">
        <f t="shared" si="8"/>
        <v>0</v>
      </c>
      <c r="G14" s="348">
        <f t="shared" si="8"/>
        <v>0</v>
      </c>
      <c r="H14" s="348">
        <f t="shared" si="8"/>
        <v>0</v>
      </c>
      <c r="I14" s="348">
        <f t="shared" si="8"/>
        <v>0</v>
      </c>
      <c r="J14" s="348">
        <f t="shared" si="8"/>
        <v>0</v>
      </c>
      <c r="K14" s="348">
        <f t="shared" si="8"/>
        <v>0</v>
      </c>
      <c r="L14" s="348">
        <f t="shared" si="8"/>
        <v>0</v>
      </c>
      <c r="M14" s="348">
        <f t="shared" si="8"/>
        <v>0</v>
      </c>
      <c r="N14" s="348">
        <f t="shared" si="8"/>
        <v>0</v>
      </c>
      <c r="O14" s="348">
        <f t="shared" si="8"/>
        <v>0</v>
      </c>
      <c r="P14" s="348" t="e">
        <f t="shared" si="8"/>
        <v>#VALUE!</v>
      </c>
      <c r="Q14" s="348" t="e">
        <f t="shared" si="8"/>
        <v>#VALUE!</v>
      </c>
      <c r="R14" s="348" t="e">
        <f t="shared" si="8"/>
        <v>#VALUE!</v>
      </c>
      <c r="S14" s="348" t="e">
        <f t="shared" si="8"/>
        <v>#VALUE!</v>
      </c>
      <c r="T14" s="348">
        <f t="shared" si="8"/>
        <v>8.3333333333333329E-2</v>
      </c>
      <c r="U14" s="348">
        <f t="shared" si="8"/>
        <v>0</v>
      </c>
      <c r="V14" s="348">
        <f t="shared" si="8"/>
        <v>0.25</v>
      </c>
      <c r="W14" s="348">
        <f t="shared" si="8"/>
        <v>0.33333333333333331</v>
      </c>
      <c r="X14" s="348">
        <f t="shared" si="8"/>
        <v>0.33333333333333331</v>
      </c>
      <c r="Y14" s="348">
        <f t="shared" si="8"/>
        <v>0.33333333333333331</v>
      </c>
      <c r="Z14" s="348">
        <f t="shared" si="8"/>
        <v>0.33333333333333331</v>
      </c>
      <c r="AA14" s="348">
        <f t="shared" si="8"/>
        <v>8.3333333333333329E-2</v>
      </c>
      <c r="AB14" s="348">
        <f t="shared" si="8"/>
        <v>0</v>
      </c>
      <c r="AC14" s="348">
        <f t="shared" si="8"/>
        <v>0</v>
      </c>
      <c r="AD14" s="348">
        <f t="shared" si="8"/>
        <v>0.25</v>
      </c>
      <c r="AE14" s="348" t="e">
        <f t="shared" si="8"/>
        <v>#VALUE!</v>
      </c>
      <c r="AF14" s="373">
        <f t="shared" si="8"/>
        <v>0</v>
      </c>
      <c r="AG14" s="327" t="s">
        <v>54</v>
      </c>
      <c r="AH14" s="328"/>
      <c r="AI14" s="327" t="s">
        <v>61</v>
      </c>
      <c r="AJ14" s="329"/>
      <c r="AK14" s="329"/>
      <c r="AL14" s="331"/>
      <c r="AM14" s="109"/>
      <c r="AN14" s="109"/>
      <c r="AO14" s="109"/>
      <c r="AP14" s="109"/>
      <c r="AQ14" s="109"/>
      <c r="AR14" s="109"/>
      <c r="AS14" s="109"/>
      <c r="AT14" s="109"/>
      <c r="AU14" s="109"/>
      <c r="AV14" s="100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0"/>
      <c r="BH14" s="109"/>
      <c r="BI14" s="109"/>
      <c r="BJ14" s="109"/>
      <c r="BK14" s="109"/>
    </row>
    <row r="15" spans="1:68" ht="9.9499999999999993" customHeight="1" x14ac:dyDescent="0.2">
      <c r="A15" s="71"/>
      <c r="B15" s="349">
        <f>IF(B$4=1,IF(B10&gt;0,B10))+IF(B$4=1,IF(B12&gt;0,B12))+IF(B$4=2,IF(B10&gt;0,B10))+IF(B$4=3,IF(B12&gt;0,B12))</f>
        <v>0</v>
      </c>
      <c r="C15" s="346">
        <f t="shared" ref="C15:AF15" si="9">IF(C$4=1,IF(C10&gt;0,C10))+IF(C$4=1,IF(C12&gt;0,C12))+IF(C$4=2,IF(C10&gt;0,C10))+IF(C$4=3,IF(C12&gt;0,C12))</f>
        <v>0</v>
      </c>
      <c r="D15" s="346">
        <f t="shared" si="9"/>
        <v>0</v>
      </c>
      <c r="E15" s="346">
        <f t="shared" si="9"/>
        <v>0</v>
      </c>
      <c r="F15" s="346">
        <f t="shared" si="9"/>
        <v>0.16666666666666669</v>
      </c>
      <c r="G15" s="346">
        <f t="shared" si="9"/>
        <v>0</v>
      </c>
      <c r="H15" s="346">
        <f t="shared" si="9"/>
        <v>0</v>
      </c>
      <c r="I15" s="346">
        <f t="shared" si="9"/>
        <v>0.49999999999999994</v>
      </c>
      <c r="J15" s="346">
        <f t="shared" si="9"/>
        <v>0.49999999999999994</v>
      </c>
      <c r="K15" s="346">
        <f t="shared" si="9"/>
        <v>0.49999999999999994</v>
      </c>
      <c r="L15" s="346">
        <f t="shared" si="9"/>
        <v>0.49999999999999994</v>
      </c>
      <c r="M15" s="346">
        <f t="shared" si="9"/>
        <v>0.49999999999999994</v>
      </c>
      <c r="N15" s="346">
        <f t="shared" si="9"/>
        <v>0</v>
      </c>
      <c r="O15" s="346">
        <f t="shared" si="9"/>
        <v>0</v>
      </c>
      <c r="P15" s="346">
        <f t="shared" si="9"/>
        <v>0</v>
      </c>
      <c r="Q15" s="346">
        <f t="shared" si="9"/>
        <v>0</v>
      </c>
      <c r="R15" s="346">
        <f t="shared" si="9"/>
        <v>0</v>
      </c>
      <c r="S15" s="346">
        <f t="shared" si="9"/>
        <v>0</v>
      </c>
      <c r="T15" s="346">
        <f t="shared" si="9"/>
        <v>0.125</v>
      </c>
      <c r="U15" s="346">
        <f t="shared" si="9"/>
        <v>0</v>
      </c>
      <c r="V15" s="346">
        <f t="shared" si="9"/>
        <v>4.1666666666666685E-2</v>
      </c>
      <c r="W15" s="346">
        <f t="shared" si="9"/>
        <v>0.16666666666666669</v>
      </c>
      <c r="X15" s="346">
        <f t="shared" si="9"/>
        <v>0.16666666666666669</v>
      </c>
      <c r="Y15" s="346">
        <f t="shared" si="9"/>
        <v>0.16666666666666669</v>
      </c>
      <c r="Z15" s="346">
        <f t="shared" si="9"/>
        <v>0.16666666666666669</v>
      </c>
      <c r="AA15" s="346">
        <f t="shared" si="9"/>
        <v>0.125</v>
      </c>
      <c r="AB15" s="346">
        <f t="shared" si="9"/>
        <v>0</v>
      </c>
      <c r="AC15" s="346">
        <f t="shared" si="9"/>
        <v>0</v>
      </c>
      <c r="AD15" s="346">
        <f t="shared" si="9"/>
        <v>4.1666666666666685E-2</v>
      </c>
      <c r="AE15" s="346">
        <f t="shared" si="9"/>
        <v>0</v>
      </c>
      <c r="AF15" s="374">
        <f t="shared" si="9"/>
        <v>0</v>
      </c>
      <c r="AG15" s="314" t="s">
        <v>54</v>
      </c>
      <c r="AH15" s="325"/>
      <c r="AI15" s="314" t="s">
        <v>60</v>
      </c>
      <c r="AJ15" s="326"/>
      <c r="AK15" s="326"/>
      <c r="AL15" s="352"/>
      <c r="AM15" s="109"/>
      <c r="AN15" s="109"/>
      <c r="AO15" s="109"/>
      <c r="AP15" s="109"/>
      <c r="AQ15" s="109"/>
      <c r="AR15" s="109"/>
      <c r="AS15" s="109"/>
      <c r="AT15" s="109"/>
      <c r="AU15" s="109"/>
      <c r="AV15" s="100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0"/>
      <c r="BH15" s="109"/>
      <c r="BI15" s="109"/>
      <c r="BJ15" s="109"/>
      <c r="BK15" s="109"/>
    </row>
    <row r="16" spans="1:68" ht="9.9499999999999993" customHeight="1" x14ac:dyDescent="0.2">
      <c r="A16" s="71"/>
      <c r="B16" s="349" t="e">
        <f>IF(B$4=4,IF(B11&gt;0,B11))+IF(B$4=4,IF(B13&gt;0,B13))+IF(B$4=3,IF(B11&gt;0,B11))+IF(B$4=2,IF(B13&gt;0,B13))</f>
        <v>#VALUE!</v>
      </c>
      <c r="C16" s="346">
        <f t="shared" ref="C16:AF16" si="10">IF(C$4=4,IF(C11&gt;0,C11))+IF(C$4=4,IF(C13&gt;0,C13))+IF(C$4=3,IF(C11&gt;0,C11))+IF(C$4=2,IF(C13&gt;0,C13))</f>
        <v>0</v>
      </c>
      <c r="D16" s="346">
        <f t="shared" si="10"/>
        <v>0</v>
      </c>
      <c r="E16" s="346">
        <f t="shared" si="10"/>
        <v>0</v>
      </c>
      <c r="F16" s="346">
        <f t="shared" si="10"/>
        <v>0</v>
      </c>
      <c r="G16" s="346">
        <f t="shared" si="10"/>
        <v>0</v>
      </c>
      <c r="H16" s="346">
        <f t="shared" si="10"/>
        <v>0</v>
      </c>
      <c r="I16" s="346">
        <f t="shared" si="10"/>
        <v>0</v>
      </c>
      <c r="J16" s="346">
        <f t="shared" si="10"/>
        <v>0</v>
      </c>
      <c r="K16" s="346">
        <f t="shared" si="10"/>
        <v>0</v>
      </c>
      <c r="L16" s="346">
        <f t="shared" si="10"/>
        <v>0</v>
      </c>
      <c r="M16" s="346">
        <f t="shared" si="10"/>
        <v>0</v>
      </c>
      <c r="N16" s="346">
        <f t="shared" si="10"/>
        <v>0</v>
      </c>
      <c r="O16" s="346">
        <f t="shared" si="10"/>
        <v>0</v>
      </c>
      <c r="P16" s="346">
        <f t="shared" si="10"/>
        <v>0</v>
      </c>
      <c r="Q16" s="346">
        <f t="shared" si="10"/>
        <v>0</v>
      </c>
      <c r="R16" s="346">
        <f t="shared" si="10"/>
        <v>0</v>
      </c>
      <c r="S16" s="346">
        <f t="shared" si="10"/>
        <v>0</v>
      </c>
      <c r="T16" s="346">
        <f t="shared" si="10"/>
        <v>0.25</v>
      </c>
      <c r="U16" s="346" t="e">
        <f t="shared" si="10"/>
        <v>#VALUE!</v>
      </c>
      <c r="V16" s="346">
        <f t="shared" si="10"/>
        <v>8.3333333333333329E-2</v>
      </c>
      <c r="W16" s="346">
        <f t="shared" si="10"/>
        <v>0</v>
      </c>
      <c r="X16" s="346">
        <f t="shared" si="10"/>
        <v>0</v>
      </c>
      <c r="Y16" s="346">
        <f t="shared" si="10"/>
        <v>0</v>
      </c>
      <c r="Z16" s="346">
        <f t="shared" si="10"/>
        <v>0</v>
      </c>
      <c r="AA16" s="346">
        <f t="shared" si="10"/>
        <v>0.25</v>
      </c>
      <c r="AB16" s="346">
        <f t="shared" si="10"/>
        <v>0.33333333333333331</v>
      </c>
      <c r="AC16" s="346">
        <f t="shared" si="10"/>
        <v>0.33333333333333331</v>
      </c>
      <c r="AD16" s="346">
        <f t="shared" si="10"/>
        <v>8.3333333333333329E-2</v>
      </c>
      <c r="AE16" s="346" t="e">
        <f t="shared" si="10"/>
        <v>#VALUE!</v>
      </c>
      <c r="AF16" s="374">
        <f t="shared" si="10"/>
        <v>0</v>
      </c>
      <c r="AG16" s="312" t="s">
        <v>55</v>
      </c>
      <c r="AH16" s="186"/>
      <c r="AI16" s="312" t="s">
        <v>61</v>
      </c>
      <c r="AJ16" s="114"/>
      <c r="AK16" s="114"/>
      <c r="AL16" s="352"/>
      <c r="AM16" s="109"/>
      <c r="AN16" s="109"/>
      <c r="AO16" s="109"/>
      <c r="AP16" s="109"/>
      <c r="AQ16" s="109"/>
      <c r="AR16" s="109"/>
      <c r="AS16" s="109"/>
      <c r="AT16" s="109"/>
      <c r="AU16" s="109"/>
      <c r="AV16" s="100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0"/>
      <c r="BH16" s="109"/>
      <c r="BI16" s="109"/>
      <c r="BJ16" s="109"/>
      <c r="BK16" s="109"/>
    </row>
    <row r="17" spans="1:63" ht="9.9499999999999993" customHeight="1" thickBot="1" x14ac:dyDescent="0.25">
      <c r="A17" s="71"/>
      <c r="B17" s="350">
        <f>IF(B$4=4,IF(B10&gt;0,B10))+IF(B$4=4,IF(B12&gt;0,B12))+IF(B$4=3,IF(B10&gt;0,B10))+IF(B$4=2,IF(B12&gt;0,B12))</f>
        <v>0</v>
      </c>
      <c r="C17" s="351">
        <f t="shared" ref="C17:AF17" si="11">IF(C$4=4,IF(C10&gt;0,C10))+IF(C$4=4,IF(C12&gt;0,C12))+IF(C$4=3,IF(C10&gt;0,C10))+IF(C$4=2,IF(C12&gt;0,C12))</f>
        <v>0</v>
      </c>
      <c r="D17" s="351">
        <f t="shared" si="11"/>
        <v>0</v>
      </c>
      <c r="E17" s="351">
        <f t="shared" si="11"/>
        <v>0</v>
      </c>
      <c r="F17" s="351">
        <f t="shared" si="11"/>
        <v>0</v>
      </c>
      <c r="G17" s="351">
        <f t="shared" si="11"/>
        <v>0.16666666666666669</v>
      </c>
      <c r="H17" s="351">
        <f t="shared" si="11"/>
        <v>0.16666666666666669</v>
      </c>
      <c r="I17" s="351">
        <f t="shared" si="11"/>
        <v>0</v>
      </c>
      <c r="J17" s="351">
        <f t="shared" si="11"/>
        <v>0</v>
      </c>
      <c r="K17" s="351">
        <f t="shared" si="11"/>
        <v>0</v>
      </c>
      <c r="L17" s="351">
        <f t="shared" si="11"/>
        <v>0</v>
      </c>
      <c r="M17" s="351">
        <f t="shared" si="11"/>
        <v>0</v>
      </c>
      <c r="N17" s="351">
        <f t="shared" si="11"/>
        <v>0.49999999999999994</v>
      </c>
      <c r="O17" s="351">
        <f t="shared" si="11"/>
        <v>0.49999999999999994</v>
      </c>
      <c r="P17" s="351">
        <f t="shared" si="11"/>
        <v>0</v>
      </c>
      <c r="Q17" s="351">
        <f t="shared" si="11"/>
        <v>0</v>
      </c>
      <c r="R17" s="351">
        <f t="shared" si="11"/>
        <v>0</v>
      </c>
      <c r="S17" s="351">
        <f t="shared" si="11"/>
        <v>0</v>
      </c>
      <c r="T17" s="351">
        <f t="shared" si="11"/>
        <v>4.1666666666666685E-2</v>
      </c>
      <c r="U17" s="351">
        <f t="shared" si="11"/>
        <v>0</v>
      </c>
      <c r="V17" s="351">
        <f t="shared" si="11"/>
        <v>0.125</v>
      </c>
      <c r="W17" s="351">
        <f t="shared" si="11"/>
        <v>0</v>
      </c>
      <c r="X17" s="351">
        <f t="shared" si="11"/>
        <v>0</v>
      </c>
      <c r="Y17" s="351">
        <f t="shared" si="11"/>
        <v>0</v>
      </c>
      <c r="Z17" s="351">
        <f t="shared" si="11"/>
        <v>0</v>
      </c>
      <c r="AA17" s="351">
        <f t="shared" si="11"/>
        <v>4.1666666666666685E-2</v>
      </c>
      <c r="AB17" s="351">
        <f t="shared" si="11"/>
        <v>0.16666666666666669</v>
      </c>
      <c r="AC17" s="351">
        <f t="shared" si="11"/>
        <v>0.16666666666666669</v>
      </c>
      <c r="AD17" s="351">
        <f t="shared" si="11"/>
        <v>0.125</v>
      </c>
      <c r="AE17" s="351">
        <f t="shared" si="11"/>
        <v>0</v>
      </c>
      <c r="AF17" s="375">
        <f t="shared" si="11"/>
        <v>0.49999999999999994</v>
      </c>
      <c r="AG17" s="332" t="s">
        <v>55</v>
      </c>
      <c r="AH17" s="333"/>
      <c r="AI17" s="332" t="s">
        <v>60</v>
      </c>
      <c r="AJ17" s="334"/>
      <c r="AK17" s="334"/>
      <c r="AL17" s="336"/>
      <c r="AM17" s="109"/>
      <c r="AN17" s="109"/>
      <c r="AO17" s="109"/>
      <c r="AP17" s="109"/>
      <c r="AQ17" s="109"/>
      <c r="AR17" s="109"/>
      <c r="AS17" s="109"/>
      <c r="AT17" s="109"/>
      <c r="AU17" s="109"/>
      <c r="AV17" s="100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0"/>
      <c r="BH17" s="109"/>
      <c r="BI17" s="109"/>
      <c r="BJ17" s="109"/>
      <c r="BK17" s="109"/>
    </row>
    <row r="18" spans="1:63" ht="13.5" thickBot="1" x14ac:dyDescent="0.25">
      <c r="A18" s="71"/>
      <c r="B18" s="371">
        <f>SUMPRODUCT((DATOS!$C$3:$C$34)*COUNTIF(CUADRANTE!$B5,DATOS!$A$3:$A$34))*24</f>
        <v>0</v>
      </c>
      <c r="C18" s="372">
        <f>SUMPRODUCT((DATOS!$C$3:$C$34)*COUNTIF(CUADRANTE!$C5,DATOS!$A$3:$A$34))*24</f>
        <v>0</v>
      </c>
      <c r="D18" s="372">
        <f>SUMPRODUCT((DATOS!$C$3:$C$34)*COUNTIF(CUADRANTE!$D5,DATOS!$A$3:$A$34))*24</f>
        <v>0</v>
      </c>
      <c r="E18" s="372">
        <f>SUMPRODUCT((DATOS!$C$3:$C$34)*COUNTIF(CUADRANTE!$E5,DATOS!$A$3:$A$34))*24</f>
        <v>0</v>
      </c>
      <c r="F18" s="372">
        <f>SUMPRODUCT((DATOS!$C$3:$C$34)*COUNTIF(CUADRANTE!$F5,DATOS!$A$3:$A$34))*24</f>
        <v>0</v>
      </c>
      <c r="G18" s="372">
        <f>SUMPRODUCT((DATOS!$C$3:$C$34)*COUNTIF(CUADRANTE!$G5,DATOS!$A$3:$A$34))*24</f>
        <v>0</v>
      </c>
      <c r="H18" s="372">
        <f>SUMPRODUCT((DATOS!$C$3:$C$34)*COUNTIF(CUADRANTE!$H5,DATOS!$A$3:$A$34))*24</f>
        <v>0</v>
      </c>
      <c r="I18" s="372">
        <f>SUMPRODUCT((DATOS!$C$3:$C$34)*COUNTIF(CUADRANTE!$I5,DATOS!$A$3:$A$34))*24</f>
        <v>0</v>
      </c>
      <c r="J18" s="372">
        <f>SUMPRODUCT((DATOS!$C$3:$C$34)*COUNTIF(CUADRANTE!$J5,DATOS!$A$3:$A$34))*24</f>
        <v>0</v>
      </c>
      <c r="K18" s="372">
        <f>SUMPRODUCT((DATOS!$C$3:$C$34)*COUNTIF(CUADRANTE!$K5,DATOS!$A$3:$A$34))*24</f>
        <v>0</v>
      </c>
      <c r="L18" s="372">
        <f>SUMPRODUCT((DATOS!$C$3:$C$34)*COUNTIF(CUADRANTE!$L5,DATOS!$A$3:$A$34))*24</f>
        <v>0</v>
      </c>
      <c r="M18" s="372">
        <f>SUMPRODUCT((DATOS!$C$3:$C$34)*COUNTIF(CUADRANTE!$M5,DATOS!$A$3:$A$34))*24</f>
        <v>0</v>
      </c>
      <c r="N18" s="372">
        <f>SUMPRODUCT((DATOS!$C$3:$C$34)*COUNTIF(CUADRANTE!$N5,DATOS!$A$3:$A$34))*24</f>
        <v>0</v>
      </c>
      <c r="O18" s="372">
        <f>SUMPRODUCT((DATOS!$C$3:$C$34)*COUNTIF(CUADRANTE!$O5,DATOS!$A$3:$A$34))*24</f>
        <v>0</v>
      </c>
      <c r="P18" s="372">
        <f>SUMPRODUCT((DATOS!$C$3:$C$34)*COUNTIF(CUADRANTE!$P5,DATOS!$A$3:$A$34))*24</f>
        <v>0</v>
      </c>
      <c r="Q18" s="372">
        <f>SUMPRODUCT((DATOS!$C$3:$C$34)*COUNTIF(CUADRANTE!$Q5,DATOS!$A$3:$A$34))*24</f>
        <v>0</v>
      </c>
      <c r="R18" s="372">
        <f>SUMPRODUCT((DATOS!$C$3:$C$34)*COUNTIF(CUADRANTE!$R5,DATOS!$A$3:$A$34))*24</f>
        <v>0</v>
      </c>
      <c r="S18" s="372">
        <f>SUMPRODUCT((DATOS!$C$3:$C$34)*COUNTIF(CUADRANTE!$S5,DATOS!$A$3:$A$34))*24</f>
        <v>0</v>
      </c>
      <c r="T18" s="372">
        <f>SUMPRODUCT((DATOS!$C$3:$C$34)*COUNTIF(CUADRANTE!$T5,DATOS!$A$3:$A$34))*24</f>
        <v>8</v>
      </c>
      <c r="U18" s="372">
        <f>SUMPRODUCT((DATOS!$C$3:$C$34)*COUNTIF(CUADRANTE!$U5,DATOS!$A$3:$A$34))*24</f>
        <v>0</v>
      </c>
      <c r="V18" s="372">
        <f>SUMPRODUCT((DATOS!$C$3:$C$34)*COUNTIF(CUADRANTE!$V5,DATOS!$A$3:$A$34))*24</f>
        <v>8</v>
      </c>
      <c r="W18" s="372">
        <f>SUMPRODUCT((DATOS!$C$3:$C$34)*COUNTIF(CUADRANTE!$W5,DATOS!$A$3:$A$34))*24</f>
        <v>8</v>
      </c>
      <c r="X18" s="372">
        <f>SUMPRODUCT((DATOS!$C$3:$C$34)*COUNTIF(CUADRANTE!$X5,DATOS!$A$3:$A$34))*24</f>
        <v>8</v>
      </c>
      <c r="Y18" s="372">
        <f>SUMPRODUCT((DATOS!$C$3:$C$34)*COUNTIF(CUADRANTE!$Y5,DATOS!$A$3:$A$34))*24</f>
        <v>8</v>
      </c>
      <c r="Z18" s="372">
        <f>SUMPRODUCT((DATOS!$C$3:$C$34)*COUNTIF(CUADRANTE!$Z5,DATOS!$A$3:$A$34))*24</f>
        <v>8</v>
      </c>
      <c r="AA18" s="372">
        <f>SUMPRODUCT((DATOS!$C$3:$C$34)*COUNTIF(CUADRANTE!$AA5,DATOS!$A$3:$A$34))*24</f>
        <v>8</v>
      </c>
      <c r="AB18" s="372">
        <f>SUMPRODUCT((DATOS!$C$3:$C$34)*COUNTIF(CUADRANTE!$AB5,DATOS!$A$3:$A$34))*24</f>
        <v>8</v>
      </c>
      <c r="AC18" s="372">
        <f>SUMPRODUCT((DATOS!$C$3:$C$34)*COUNTIF(CUADRANTE!$AC5,DATOS!$A$3:$A$34))*24</f>
        <v>8</v>
      </c>
      <c r="AD18" s="372">
        <f>SUMPRODUCT((DATOS!$C$3:$C$34)*COUNTIF(CUADRANTE!$AD5,DATOS!$A$3:$A$34))*24</f>
        <v>8</v>
      </c>
      <c r="AE18" s="372">
        <f>SUMPRODUCT((DATOS!$C$3:$C$34)*COUNTIF(CUADRANTE!$AE5,DATOS!$A$3:$A$34))*24</f>
        <v>0</v>
      </c>
      <c r="AF18" s="372">
        <f>SUMPRODUCT((DATOS!$C$3:$C$34)*COUNTIF(CUADRANTE!$AF5,DATOS!$A$3:$A$34))*24</f>
        <v>0</v>
      </c>
      <c r="AG18" s="353" t="s">
        <v>56</v>
      </c>
      <c r="AH18" s="354"/>
      <c r="AI18" s="355"/>
      <c r="AJ18" s="356"/>
      <c r="AK18" s="355"/>
      <c r="AL18" s="357"/>
      <c r="AM18" s="109"/>
      <c r="AN18" s="109"/>
      <c r="AO18" s="109"/>
      <c r="AP18" s="109"/>
      <c r="AQ18" s="109"/>
      <c r="AR18" s="109"/>
      <c r="AS18" s="109"/>
      <c r="AT18" s="109"/>
      <c r="AU18" s="109"/>
      <c r="AV18" s="100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0"/>
      <c r="BH18" s="109"/>
      <c r="BI18" s="109"/>
      <c r="BJ18" s="109"/>
      <c r="BK18" s="109"/>
    </row>
    <row r="19" spans="1:63" ht="13.5" thickBot="1" x14ac:dyDescent="0.25">
      <c r="A19" s="71"/>
      <c r="B19" s="362">
        <f>B8*24</f>
        <v>0</v>
      </c>
      <c r="C19" s="363">
        <f>SUM(B$8:C$8)*24</f>
        <v>0</v>
      </c>
      <c r="D19" s="363">
        <f>SUM(B$8:D$8)*24</f>
        <v>0</v>
      </c>
      <c r="E19" s="363">
        <f>SUM(B$8:E$8)*24</f>
        <v>0</v>
      </c>
      <c r="F19" s="363">
        <f>SUM(B$8:F$8)*24</f>
        <v>4</v>
      </c>
      <c r="G19" s="363">
        <f>SUM(B$8:G$8)*24</f>
        <v>8</v>
      </c>
      <c r="H19" s="363">
        <f>SUM(B$8:H$8)*24</f>
        <v>12</v>
      </c>
      <c r="I19" s="363">
        <f>SUM(B$8:I$8)*24</f>
        <v>24</v>
      </c>
      <c r="J19" s="363">
        <f>SUM(B$8:J$8)*24</f>
        <v>36</v>
      </c>
      <c r="K19" s="363">
        <f>SUM(B$8:K$8)*24</f>
        <v>48</v>
      </c>
      <c r="L19" s="363">
        <f>SUM(B$8:L$8)*24</f>
        <v>60</v>
      </c>
      <c r="M19" s="363">
        <f>SUM(B$8:M$8)*24</f>
        <v>72</v>
      </c>
      <c r="N19" s="363">
        <f>SUM(B$8:N$8)*24</f>
        <v>84</v>
      </c>
      <c r="O19" s="363">
        <f>SUM(B$8:O$8)*24</f>
        <v>96</v>
      </c>
      <c r="P19" s="363">
        <f>SUM(B$8:P$8)*24</f>
        <v>96</v>
      </c>
      <c r="Q19" s="363">
        <f>SUM(B$8:Q$8)*24</f>
        <v>96</v>
      </c>
      <c r="R19" s="363">
        <f>SUM(B$8:R$8)*24</f>
        <v>96</v>
      </c>
      <c r="S19" s="363">
        <f>SUM(B$8:S$8)*24</f>
        <v>96</v>
      </c>
      <c r="T19" s="363">
        <f>SUM(B$8:T$8)*24</f>
        <v>108</v>
      </c>
      <c r="U19" s="363">
        <f>SUM(B$8:U$8)*24</f>
        <v>108</v>
      </c>
      <c r="V19" s="363">
        <f>SUM(B$8:V$8)*24</f>
        <v>120</v>
      </c>
      <c r="W19" s="363">
        <f>SUM(B$8:W$8)*24</f>
        <v>132</v>
      </c>
      <c r="X19" s="363">
        <f>SUM(B$8:X$8)*24</f>
        <v>144</v>
      </c>
      <c r="Y19" s="363">
        <f>SUM(B$8:Y$8)*24</f>
        <v>156</v>
      </c>
      <c r="Z19" s="363">
        <f>SUM(B$8:Z$8)*24</f>
        <v>168</v>
      </c>
      <c r="AA19" s="363">
        <f>SUM(B$8:AA$8)*24</f>
        <v>180</v>
      </c>
      <c r="AB19" s="363">
        <f>SUM(B$8:AB$8)*24</f>
        <v>192</v>
      </c>
      <c r="AC19" s="363">
        <f>SUM(B$8:AC$8)*24</f>
        <v>204</v>
      </c>
      <c r="AD19" s="363">
        <f>SUM(B$8:AD$8)*24</f>
        <v>216</v>
      </c>
      <c r="AE19" s="363">
        <f>SUM(B$8:AE$8)*24</f>
        <v>216</v>
      </c>
      <c r="AF19" s="363">
        <f>SUM(B$8:AF$8)*24</f>
        <v>228</v>
      </c>
      <c r="AG19" s="309">
        <f>(AF19)</f>
        <v>228</v>
      </c>
      <c r="AH19" s="189" t="s">
        <v>49</v>
      </c>
      <c r="AI19" s="190"/>
      <c r="AJ19" s="191"/>
      <c r="AK19" s="72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0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0"/>
      <c r="BH19" s="109"/>
      <c r="BI19" s="109"/>
      <c r="BJ19" s="109"/>
      <c r="BK19" s="109"/>
    </row>
    <row r="20" spans="1:63" ht="9.9499999999999993" customHeight="1" x14ac:dyDescent="0.2">
      <c r="A20" s="322"/>
      <c r="B20" s="364">
        <f>IF(SUM(B$8:$B$8)*24&lt;=$A6,B8*24,IF((SUM(B$8:$B$8)*24)-(B$8*24)&lt;=$A6,SUM(B$8:$B$8)*24-$A6,""))</f>
        <v>0</v>
      </c>
      <c r="C20" s="365">
        <f>IF(SUM($B$8:C$8)*24&lt;=$A6,C8*24,IF((SUM($B$8:C$8)*24)-(C$8*24)&lt;=$A6,SUM($B$8:C$8)*24-$A6,""))</f>
        <v>0</v>
      </c>
      <c r="D20" s="365">
        <f>IF(SUM($B$8:D$8)*24&lt;=$A6,D8*24,IF((SUM($B$8:D$8)*24)-(D$8*24)&lt;=$A6,SUM($B$8:D$8)*24-$A6,""))</f>
        <v>0</v>
      </c>
      <c r="E20" s="365">
        <f>IF(SUM($B$8:E$8)*24&lt;=$A6,E8*24,IF((SUM($B$8:E$8)*24)-(E$8*24)&lt;=$A6,SUM($B$8:E$8)*24-$A6,""))</f>
        <v>0</v>
      </c>
      <c r="F20" s="365">
        <f>IF(SUM($B$8:F$8)*24&lt;=$A6,F8*24,IF((SUM($B$8:F$8)*24)-(F$8*24)&lt;=$A6,SUM($B$8:F$8)*24-$A6,""))</f>
        <v>4</v>
      </c>
      <c r="G20" s="365">
        <f>IF(SUM($B$8:G$8)*24&lt;=$A6,G8*24,IF((SUM($B$8:G$8)*24)-(G$8*24)&lt;=$A6,SUM($B$8:G$8)*24-$A6,""))</f>
        <v>4</v>
      </c>
      <c r="H20" s="365">
        <f>IF(SUM($B$8:H$8)*24&lt;=$A6,H8*24,IF((SUM($B$8:H$8)*24)-(H$8*24)&lt;=$A6,SUM($B$8:H$8)*24-$A6,""))</f>
        <v>4</v>
      </c>
      <c r="I20" s="365">
        <f>IF(SUM($B$8:I$8)*24&lt;=$A6,I8*24,IF((SUM($B$8:I$8)*24)-(I$8*24)&lt;=$A6,SUM($B$8:I$8)*24-$A6,""))</f>
        <v>11.999999999999998</v>
      </c>
      <c r="J20" s="365">
        <f>IF(SUM($B$8:J$8)*24&lt;=$A6,J8*24,IF((SUM($B$8:J$8)*24)-(J$8*24)&lt;=$A6,SUM($B$8:J$8)*24-$A6,""))</f>
        <v>11.999999999999998</v>
      </c>
      <c r="K20" s="365">
        <f>IF(SUM($B$8:K$8)*24&lt;=$A6,K8*24,IF((SUM($B$8:K$8)*24)-(K$8*24)&lt;=$A6,SUM($B$8:K$8)*24-$A6,""))</f>
        <v>11.999999999999998</v>
      </c>
      <c r="L20" s="365">
        <f>IF(SUM($B$8:L$8)*24&lt;=$A6,L8*24,IF((SUM($B$8:L$8)*24)-(L$8*24)&lt;=$A6,SUM($B$8:L$8)*24-$A6,""))</f>
        <v>11.999999999999998</v>
      </c>
      <c r="M20" s="365">
        <f>IF(SUM($B$8:M$8)*24&lt;=$A6,M8*24,IF((SUM($B$8:M$8)*24)-(M$8*24)&lt;=$A6,SUM($B$8:M$8)*24-$A6,""))</f>
        <v>11.999999999999998</v>
      </c>
      <c r="N20" s="365">
        <f>IF(SUM($B$8:N$8)*24&lt;=$A6,N8*24,IF((SUM($B$8:N$8)*24)-(N$8*24)&lt;=$A6,SUM($B$8:N$8)*24-$A6,""))</f>
        <v>11.999999999999998</v>
      </c>
      <c r="O20" s="365">
        <f>IF(SUM($B$8:O$8)*24&lt;=$A6,O8*24,IF((SUM($B$8:O$8)*24)-(O$8*24)&lt;=$A6,SUM($B$8:O$8)*24-$A6,""))</f>
        <v>11.999999999999998</v>
      </c>
      <c r="P20" s="365">
        <f>IF(SUM($B$8:P$8)*24&lt;=$A6,P8*24,IF((SUM($B$8:P$8)*24)-(P$8*24)&lt;=$A6,SUM($B$8:P$8)*24-$A6,""))</f>
        <v>0</v>
      </c>
      <c r="Q20" s="365">
        <f>IF(SUM($B$8:Q$8)*24&lt;=$A6,Q8*24,IF((SUM($B$8:Q$8)*24)-(Q$8*24)&lt;=$A6,SUM($B$8:Q$8)*24-$A6,""))</f>
        <v>0</v>
      </c>
      <c r="R20" s="365">
        <f>IF(SUM($B$8:R$8)*24&lt;=$A6,R8*24,IF((SUM($B$8:R$8)*24)-(R$8*24)&lt;=$A6,SUM($B$8:R$8)*24-$A6,""))</f>
        <v>0</v>
      </c>
      <c r="S20" s="365">
        <f>IF(SUM($B$8:S$8)*24&lt;=$A6,S8*24,IF((SUM($B$8:S$8)*24)-(S$8*24)&lt;=$A6,SUM($B$8:S$8)*24-$A6,""))</f>
        <v>0</v>
      </c>
      <c r="T20" s="365">
        <f>IF(SUM($B$8:T$8)*24&lt;=$A6,T8*24,IF((SUM($B$8:T$8)*24)-(T$8*24)&lt;=$A6,SUM($B$8:T$8)*24-$A6,""))</f>
        <v>12</v>
      </c>
      <c r="U20" s="365">
        <f>IF(SUM($B$8:U$8)*24&lt;=$A6,U8*24,IF((SUM($B$8:U$8)*24)-(U$8*24)&lt;=$A6,SUM($B$8:U$8)*24-$A6,""))</f>
        <v>0</v>
      </c>
      <c r="V20" s="365">
        <f>IF(SUM($B$8:V$8)*24&lt;=$A6,V8*24,IF((SUM($B$8:V$8)*24)-(V$8*24)&lt;=$A6,SUM($B$8:V$8)*24-$A6,""))</f>
        <v>12</v>
      </c>
      <c r="W20" s="365">
        <f>IF(SUM($B$8:W$8)*24&lt;=$A6,W8*24,IF((SUM($B$8:W$8)*24)-(W$8*24)&lt;=$A6,SUM($B$8:W$8)*24-$A6,""))</f>
        <v>12</v>
      </c>
      <c r="X20" s="365">
        <f>IF(SUM($B$8:X$8)*24&lt;=$A6,X8*24,IF((SUM($B$8:X$8)*24)-(X$8*24)&lt;=$A6,SUM($B$8:X$8)*24-$A6,""))</f>
        <v>12</v>
      </c>
      <c r="Y20" s="365">
        <f>IF(SUM($B$8:Y$8)*24&lt;=$A6,Y8*24,IF((SUM($B$8:Y$8)*24)-(Y$8*24)&lt;=$A6,SUM($B$8:Y$8)*24-$A6,""))</f>
        <v>12</v>
      </c>
      <c r="Z20" s="365">
        <f>IF(SUM($B$8:Z$8)*24&lt;=$A6,Z8*24,IF((SUM($B$8:Z$8)*24)-(Z$8*24)&lt;=$A6,SUM($B$8:Z$8)*24-$A6,""))</f>
        <v>12</v>
      </c>
      <c r="AA20" s="365">
        <f>IF(SUM($B$8:AA$8)*24&lt;=$A6,AA8*24,IF((SUM($B$8:AA$8)*24)-(AA$8*24)&lt;=$A6,SUM($B$8:AA$8)*24-$A6,""))</f>
        <v>4</v>
      </c>
      <c r="AB20" s="365" t="str">
        <f>IF(SUM($B$8:AB$8)*24&lt;=$A6,AB8*24,IF((SUM($B$8:AB$8)*24)-(AB$8*24)&lt;=$A6,SUM($B$8:AB$8)*24-$A6,""))</f>
        <v/>
      </c>
      <c r="AC20" s="365" t="str">
        <f>IF(SUM($B$8:AC$8)*24&lt;=$A6,AC8*24,IF((SUM($B$8:AC$8)*24)-(AC$8*24)&lt;=$A6,SUM($B$8:AC$8)*24-$A6,""))</f>
        <v/>
      </c>
      <c r="AD20" s="365" t="str">
        <f>IF(SUM($B$8:AD$8)*24&lt;=$A6,AD8*24,IF((SUM($B$8:AD$8)*24)-(AD$8*24)&lt;=$A6,SUM($B$8:AD$8)*24-$A6,""))</f>
        <v/>
      </c>
      <c r="AE20" s="365" t="str">
        <f>IF(SUM($B$8:AE$8)*24&lt;=$A6,AE8*24,IF((SUM($B$8:AE$8)*24)-(AE$8*24)&lt;=$A6,SUM($B$8:AE$8)*24-$A6,""))</f>
        <v/>
      </c>
      <c r="AF20" s="366" t="str">
        <f>IF(SUM($B$8:AF$8)*24&lt;=$A6,AF8*24,IF((SUM($B$8:AF$8)*24)-(AF$8*24)&lt;=$A6,SUM($B$8:AF$8)*24-$A6,""))</f>
        <v/>
      </c>
      <c r="AG20" s="359" t="s">
        <v>62</v>
      </c>
      <c r="AH20" s="189"/>
      <c r="AI20" s="190"/>
      <c r="AJ20" s="191"/>
      <c r="AK20" s="72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0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0"/>
      <c r="BH20" s="109"/>
      <c r="BI20" s="109"/>
      <c r="BJ20" s="109"/>
      <c r="BK20" s="109"/>
    </row>
    <row r="21" spans="1:63" x14ac:dyDescent="0.2">
      <c r="A21" s="311"/>
      <c r="B21" s="367" t="str">
        <f>IF(OR(B19&lt;$A6,SUM($A21:A21)),"",MOD(B7+($A6-B19)/24,1))</f>
        <v/>
      </c>
      <c r="C21" s="367" t="str">
        <f>IF(OR(C19&lt;$A6,SUM($A21:B21)),"",MOD(C7+($A6-C19)/24,1))</f>
        <v/>
      </c>
      <c r="D21" s="367" t="str">
        <f>IF(OR(D19&lt;$A6,SUM($A21:C21)),"",MOD(D7+($A6-D19)/24,1))</f>
        <v/>
      </c>
      <c r="E21" s="367" t="str">
        <f>IF(OR(E19&lt;$A6,SUM($A21:D21)),"",MOD(E7+($A6-E19)/24,1))</f>
        <v/>
      </c>
      <c r="F21" s="367" t="str">
        <f>IF(OR(F19&lt;$A6,SUM($A21:E21)),"",MOD(F7+($A6-F19)/24,1))</f>
        <v/>
      </c>
      <c r="G21" s="367" t="str">
        <f>IF(OR(G19&lt;$A6,SUM($A21:F21)),"",MOD(G7+($A6-G19)/24,1))</f>
        <v/>
      </c>
      <c r="H21" s="367" t="str">
        <f>IF(OR(H19&lt;$A6,SUM($A21:G21)),"",MOD(H7+($A6-H19)/24,1))</f>
        <v/>
      </c>
      <c r="I21" s="367" t="str">
        <f>IF(OR(I19&lt;$A6,SUM($A21:H21)),"",MOD(I7+($A6-I19)/24,1))</f>
        <v/>
      </c>
      <c r="J21" s="367" t="str">
        <f>IF(OR(J19&lt;$A6,SUM($A21:I21)),"",MOD(J7+($A6-J19)/24,1))</f>
        <v/>
      </c>
      <c r="K21" s="367" t="str">
        <f>IF(OR(K19&lt;$A6,SUM($A21:J21)),"",MOD(K7+($A6-K19)/24,1))</f>
        <v/>
      </c>
      <c r="L21" s="367" t="str">
        <f>IF(OR(L19&lt;$A6,SUM($A21:K21)),"",MOD(L7+($A6-L19)/24,1))</f>
        <v/>
      </c>
      <c r="M21" s="367" t="str">
        <f>IF(OR(M19&lt;$A6,SUM($A21:L21)),"",MOD(M7+($A6-M19)/24,1))</f>
        <v/>
      </c>
      <c r="N21" s="367" t="str">
        <f>IF(OR(N19&lt;$A6,SUM($A21:M21)),"",MOD(N7+($A6-N19)/24,1))</f>
        <v/>
      </c>
      <c r="O21" s="367" t="str">
        <f>IF(OR(O19&lt;$A6,SUM($A21:N21)),"",MOD(O7+($A6-O19)/24,1))</f>
        <v/>
      </c>
      <c r="P21" s="367" t="str">
        <f>IF(OR(P19&lt;$A6,SUM($A21:O21)),"",MOD(P7+($A6-P19)/24,1))</f>
        <v/>
      </c>
      <c r="Q21" s="367" t="str">
        <f>IF(OR(Q19&lt;$A6,SUM($A21:P21)),"",MOD(Q7+($A6-Q19)/24,1))</f>
        <v/>
      </c>
      <c r="R21" s="367" t="str">
        <f>IF(OR(R19&lt;$A6,SUM($A21:Q21)),"",MOD(R7+($A6-R19)/24,1))</f>
        <v/>
      </c>
      <c r="S21" s="367" t="str">
        <f>IF(OR(S19&lt;$A6,SUM($A21:R21)),"",MOD(S7+($A6-S19)/24,1))</f>
        <v/>
      </c>
      <c r="T21" s="367" t="str">
        <f>IF(OR(T19&lt;$A6,SUM($A21:S21)),"",MOD(T7+($A6-T19)/24,1))</f>
        <v/>
      </c>
      <c r="U21" s="367" t="str">
        <f>IF(OR(U19&lt;$A6,SUM($A21:T21)),"",MOD(U7+($A6-U19)/24,1))</f>
        <v/>
      </c>
      <c r="V21" s="367" t="str">
        <f>IF(OR(V19&lt;$A6,SUM($A21:U21)),"",MOD(V7+($A6-V19)/24,1))</f>
        <v/>
      </c>
      <c r="W21" s="367" t="str">
        <f>IF(OR(W19&lt;$A6,SUM($A21:V21)),"",MOD(W7+($A6-W19)/24,1))</f>
        <v/>
      </c>
      <c r="X21" s="367" t="str">
        <f>IF(OR(X19&lt;$A6,SUM($A21:W21)),"",MOD(X7+($A6-X19)/24,1))</f>
        <v/>
      </c>
      <c r="Y21" s="367" t="str">
        <f>IF(OR(Y19&lt;$A6,SUM($A21:X21)),"",MOD(Y7+($A6-Y19)/24,1))</f>
        <v/>
      </c>
      <c r="Z21" s="367" t="str">
        <f>IF(OR(Z19&lt;$A6,SUM($A21:Y21)),"",MOD(Z7+($A6-Z19)/24,1))</f>
        <v/>
      </c>
      <c r="AA21" s="367">
        <f>IF(OR(AA19&lt;$A6,SUM($A21:Z21)),"",MOD(AA7+($A6-AA19)/24,1))</f>
        <v>0.12500000000000003</v>
      </c>
      <c r="AB21" s="367" t="str">
        <f>IF(OR(AB19&lt;$A6,SUM($A21:AA21)),"",MOD(AB7+($A6-AB19)/24,1))</f>
        <v/>
      </c>
      <c r="AC21" s="367" t="str">
        <f>IF(OR(AC19&lt;$A6,SUM($A21:AB21)),"",MOD(AC7+($A6-AC19)/24,1))</f>
        <v/>
      </c>
      <c r="AD21" s="367" t="str">
        <f>IF(OR(AD19&lt;$A6,SUM($A21:AC21)),"",MOD(AD7+($A6-AD19)/24,1))</f>
        <v/>
      </c>
      <c r="AE21" s="367" t="str">
        <f>IF(OR(AE19&lt;$A6,SUM($A21:AD21)),"",MOD(AE7+($A6-AE19)/24,1))</f>
        <v/>
      </c>
      <c r="AF21" s="367" t="str">
        <f>IF(OR(AF19&lt;$A6,SUM($A21:AE21)),"",MOD(AF7+($A6-AF19)/24,1))</f>
        <v/>
      </c>
      <c r="AG21" s="319" t="s">
        <v>51</v>
      </c>
      <c r="AH21" s="319"/>
      <c r="AI21" s="320"/>
      <c r="AJ21" s="321"/>
      <c r="AK21" s="320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0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0"/>
      <c r="BH21" s="109"/>
      <c r="BI21" s="109"/>
      <c r="BJ21" s="109"/>
      <c r="BK21" s="109"/>
    </row>
    <row r="22" spans="1:63" ht="11.25" customHeight="1" x14ac:dyDescent="0.2">
      <c r="A22" s="318"/>
      <c r="B22" s="417">
        <f>B9*24</f>
        <v>0</v>
      </c>
      <c r="C22" s="417">
        <f>SUM($B$9:C$9)*24</f>
        <v>0</v>
      </c>
      <c r="D22" s="417">
        <f>SUM($B$9:D$9)*24</f>
        <v>0</v>
      </c>
      <c r="E22" s="417">
        <f>SUM($B$9:E$9)*24</f>
        <v>0</v>
      </c>
      <c r="F22" s="417">
        <f>SUM($B$9:F$9)*24</f>
        <v>0</v>
      </c>
      <c r="G22" s="417">
        <f>SUM($B$9:G$9)*24</f>
        <v>4</v>
      </c>
      <c r="H22" s="417">
        <f>SUM($B$9:H$9)*24</f>
        <v>8</v>
      </c>
      <c r="I22" s="417">
        <f>SUM($B$9:I$9)*24</f>
        <v>8</v>
      </c>
      <c r="J22" s="417">
        <f>SUM($B$9:J$9)*24</f>
        <v>8</v>
      </c>
      <c r="K22" s="417">
        <f>SUM($B$9:K$9)*24</f>
        <v>8</v>
      </c>
      <c r="L22" s="417">
        <f>SUM($B$9:L$9)*24</f>
        <v>8</v>
      </c>
      <c r="M22" s="417">
        <f>SUM($B$9:M$9)*24</f>
        <v>8</v>
      </c>
      <c r="N22" s="417">
        <f>SUM($B$9:N$9)*24</f>
        <v>20</v>
      </c>
      <c r="O22" s="417">
        <f>SUM($B$9:O$9)*24</f>
        <v>32</v>
      </c>
      <c r="P22" s="417">
        <f>SUM($B$9:P$9)*24</f>
        <v>32</v>
      </c>
      <c r="Q22" s="417">
        <f>SUM($B$9:Q$9)*24</f>
        <v>32</v>
      </c>
      <c r="R22" s="417">
        <f>SUM($B$9:R$9)*24</f>
        <v>32</v>
      </c>
      <c r="S22" s="417">
        <f>SUM($B$9:S$9)*24</f>
        <v>32</v>
      </c>
      <c r="T22" s="417">
        <f>SUM($B$9:T$9)*24</f>
        <v>39</v>
      </c>
      <c r="U22" s="417">
        <f>SUM($B$9:U$9)*24</f>
        <v>39</v>
      </c>
      <c r="V22" s="417">
        <f>SUM($B$9:V$9)*24</f>
        <v>44</v>
      </c>
      <c r="W22" s="417">
        <f>SUM($B$9:W$9)*24</f>
        <v>44</v>
      </c>
      <c r="X22" s="417">
        <f>SUM($B$9:X$9)*24</f>
        <v>44</v>
      </c>
      <c r="Y22" s="417">
        <f>SUM($B$9:Y$9)*24</f>
        <v>44</v>
      </c>
      <c r="Z22" s="417">
        <f>SUM($B$9:Z$9)*24</f>
        <v>44</v>
      </c>
      <c r="AA22" s="417">
        <f>SUM($B$9:AA$9)*24</f>
        <v>51</v>
      </c>
      <c r="AB22" s="417">
        <f>SUM($B$9:AB$9)*24</f>
        <v>63</v>
      </c>
      <c r="AC22" s="417">
        <f>SUM($B$9:AC$9)*24</f>
        <v>75</v>
      </c>
      <c r="AD22" s="417">
        <f>SUM($B$9:AD$9)*24</f>
        <v>80</v>
      </c>
      <c r="AE22" s="417">
        <f>SUM($B$9:AE$9)*24</f>
        <v>80</v>
      </c>
      <c r="AF22" s="417">
        <f>SUM($B$9:AF$9)*24</f>
        <v>92</v>
      </c>
      <c r="AG22" s="418" t="s">
        <v>83</v>
      </c>
      <c r="AH22" s="419"/>
      <c r="AI22" s="420"/>
      <c r="AJ22" s="421"/>
      <c r="AK22" s="420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0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0"/>
      <c r="BH22" s="109"/>
      <c r="BI22" s="109"/>
      <c r="BJ22" s="109"/>
      <c r="BK22" s="109"/>
    </row>
    <row r="23" spans="1:63" ht="11.25" customHeight="1" thickBot="1" x14ac:dyDescent="0.25">
      <c r="A23" s="361" t="s">
        <v>70</v>
      </c>
      <c r="B23" s="416"/>
      <c r="C23" s="416"/>
      <c r="D23" s="416"/>
      <c r="E23" s="416"/>
      <c r="F23" s="416"/>
      <c r="G23" s="416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  <c r="T23" s="416"/>
      <c r="U23" s="416"/>
      <c r="V23" s="416"/>
      <c r="W23" s="416"/>
      <c r="X23" s="416"/>
      <c r="Y23" s="416"/>
      <c r="Z23" s="416"/>
      <c r="AA23" s="416">
        <v>0.16666666666666666</v>
      </c>
      <c r="AB23" s="416">
        <v>0.5</v>
      </c>
      <c r="AC23" s="416">
        <v>0.5</v>
      </c>
      <c r="AD23" s="416">
        <v>0.20833333333333334</v>
      </c>
      <c r="AE23" s="416"/>
      <c r="AF23" s="416">
        <f>IF(SUM($B21:AF21),IF(AND(OR(WEEKDAY(AF3,2)&gt;5,COUNTIF(FESTIVOS,AF3)),COUNT(AF6:AF7)),IF(COUNT(AF21),AF7-AF21,IF(AF7&gt;AF6,AF7,1)-AF6),""),"")</f>
        <v>0.49999999999999994</v>
      </c>
      <c r="AG23" s="368" t="s">
        <v>72</v>
      </c>
      <c r="AH23" s="369"/>
      <c r="AI23" s="369"/>
      <c r="AJ23" s="369"/>
      <c r="AK23" s="369"/>
      <c r="AL23" s="369"/>
    </row>
    <row r="24" spans="1:63" ht="12.75" customHeight="1" x14ac:dyDescent="0.15">
      <c r="B24" s="415"/>
      <c r="C24" s="415"/>
      <c r="D24" s="415"/>
      <c r="E24" s="415"/>
      <c r="F24" s="415"/>
      <c r="G24" s="415"/>
      <c r="H24" s="415"/>
      <c r="I24" s="415"/>
      <c r="J24" s="415"/>
      <c r="K24" s="415"/>
      <c r="L24" s="415"/>
      <c r="M24" s="415"/>
      <c r="N24" s="415"/>
      <c r="O24" s="415"/>
      <c r="P24" s="415"/>
      <c r="Q24" s="415"/>
      <c r="R24" s="415"/>
      <c r="S24" s="415"/>
      <c r="T24" s="415"/>
      <c r="U24" s="415"/>
      <c r="V24" s="415"/>
      <c r="W24" s="415"/>
      <c r="X24" s="415"/>
      <c r="Y24" s="415"/>
      <c r="Z24" s="415"/>
      <c r="AA24" s="415"/>
      <c r="AB24" s="415"/>
      <c r="AC24" s="415"/>
      <c r="AD24" s="415"/>
      <c r="AE24" s="415"/>
      <c r="AF24" s="415"/>
      <c r="AG24" s="315"/>
      <c r="AH24" s="316"/>
      <c r="AI24" s="317"/>
      <c r="AJ24" s="313"/>
    </row>
    <row r="25" spans="1:63" x14ac:dyDescent="0.2">
      <c r="B25" s="360" t="s">
        <v>69</v>
      </c>
      <c r="C25" s="358"/>
      <c r="D25" s="358"/>
      <c r="E25" s="358"/>
      <c r="F25" s="358"/>
      <c r="G25" s="358"/>
      <c r="H25" s="358"/>
      <c r="I25" s="358"/>
      <c r="J25" s="358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8"/>
      <c r="Z25" s="358"/>
      <c r="AA25" s="358"/>
      <c r="AB25" s="358"/>
      <c r="AC25" s="358"/>
      <c r="AD25" s="358"/>
      <c r="AE25" s="358"/>
      <c r="AF25" s="358"/>
      <c r="AG25" s="358"/>
      <c r="AH25" s="358"/>
      <c r="AI25" s="358"/>
      <c r="AJ25" s="358"/>
      <c r="AK25" s="358"/>
      <c r="AL25" s="358"/>
    </row>
    <row r="26" spans="1:63" x14ac:dyDescent="0.2">
      <c r="B26" s="360" t="s">
        <v>68</v>
      </c>
      <c r="C26" s="358"/>
      <c r="D26" s="358"/>
      <c r="E26" s="358"/>
      <c r="F26" s="358"/>
      <c r="G26" s="358"/>
      <c r="H26" s="358"/>
      <c r="I26" s="358"/>
      <c r="J26" s="358"/>
      <c r="K26" s="358"/>
      <c r="L26" s="358"/>
      <c r="M26" s="358"/>
      <c r="N26" s="358"/>
      <c r="O26" s="358"/>
      <c r="P26" s="358"/>
      <c r="Q26" s="358"/>
      <c r="R26" s="358"/>
      <c r="S26" s="358"/>
      <c r="T26" s="358"/>
      <c r="U26" s="358"/>
      <c r="V26" s="358"/>
      <c r="W26" s="358"/>
      <c r="X26" s="358"/>
      <c r="Y26" s="358"/>
      <c r="Z26" s="358"/>
      <c r="AA26" s="358"/>
      <c r="AB26" s="358"/>
      <c r="AC26" s="358"/>
      <c r="AD26" s="358"/>
      <c r="AE26" s="358"/>
      <c r="AF26" s="358"/>
      <c r="AG26" s="358"/>
      <c r="AH26" s="358"/>
      <c r="AI26" s="358"/>
      <c r="AJ26" s="358"/>
      <c r="AK26" s="358"/>
      <c r="AL26" s="358"/>
    </row>
    <row r="27" spans="1:63" ht="4.5" customHeight="1" x14ac:dyDescent="0.2">
      <c r="B27" s="360"/>
      <c r="C27" s="358"/>
      <c r="D27" s="358"/>
      <c r="E27" s="358"/>
      <c r="F27" s="358"/>
      <c r="G27" s="358"/>
      <c r="H27" s="358"/>
      <c r="I27" s="358"/>
      <c r="J27" s="358"/>
      <c r="K27" s="358"/>
      <c r="L27" s="358"/>
      <c r="M27" s="358"/>
      <c r="N27" s="358"/>
      <c r="O27" s="358"/>
      <c r="P27" s="358"/>
      <c r="Q27" s="358"/>
      <c r="R27" s="358"/>
      <c r="S27" s="358"/>
      <c r="T27" s="358"/>
      <c r="U27" s="358"/>
      <c r="V27" s="358"/>
      <c r="W27" s="358"/>
      <c r="X27" s="358"/>
      <c r="Y27" s="358"/>
      <c r="Z27" s="358"/>
      <c r="AA27" s="358"/>
      <c r="AB27" s="358"/>
      <c r="AC27" s="358"/>
      <c r="AD27" s="358"/>
      <c r="AE27" s="358"/>
      <c r="AF27" s="358"/>
      <c r="AG27" s="358"/>
      <c r="AH27" s="358"/>
      <c r="AI27" s="358"/>
      <c r="AJ27" s="358"/>
      <c r="AK27" s="358"/>
      <c r="AL27" s="358"/>
    </row>
    <row r="28" spans="1:63" x14ac:dyDescent="0.2">
      <c r="B28" s="360" t="s">
        <v>66</v>
      </c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  <c r="AA28" s="358"/>
      <c r="AB28" s="358"/>
      <c r="AC28" s="358"/>
      <c r="AD28" s="358"/>
      <c r="AE28" s="358"/>
      <c r="AF28" s="358"/>
      <c r="AG28" s="358"/>
      <c r="AH28" s="358"/>
      <c r="AI28" s="358"/>
      <c r="AJ28" s="358"/>
      <c r="AK28" s="358"/>
      <c r="AL28" s="358"/>
    </row>
    <row r="29" spans="1:63" x14ac:dyDescent="0.2">
      <c r="B29" s="360" t="s">
        <v>67</v>
      </c>
      <c r="C29" s="358"/>
      <c r="D29" s="358"/>
      <c r="E29" s="358"/>
      <c r="F29" s="358"/>
      <c r="G29" s="358"/>
      <c r="H29" s="358"/>
      <c r="I29" s="358"/>
      <c r="J29" s="358"/>
      <c r="K29" s="358"/>
      <c r="L29" s="358"/>
      <c r="M29" s="358"/>
      <c r="N29" s="358"/>
      <c r="O29" s="358"/>
      <c r="P29" s="358"/>
      <c r="Q29" s="358"/>
      <c r="R29" s="358"/>
      <c r="S29" s="358"/>
      <c r="T29" s="358"/>
      <c r="U29" s="358"/>
      <c r="V29" s="358"/>
      <c r="W29" s="358"/>
      <c r="X29" s="358"/>
      <c r="Y29" s="358"/>
      <c r="Z29" s="358"/>
      <c r="AA29" s="358"/>
      <c r="AB29" s="358"/>
      <c r="AC29" s="358"/>
      <c r="AD29" s="358"/>
      <c r="AE29" s="358"/>
      <c r="AF29" s="358"/>
      <c r="AG29" s="358"/>
      <c r="AH29" s="358"/>
      <c r="AI29" s="358"/>
      <c r="AJ29" s="358"/>
      <c r="AK29" s="358"/>
      <c r="AL29" s="358"/>
    </row>
    <row r="30" spans="1:63" x14ac:dyDescent="0.2">
      <c r="B30" s="358"/>
      <c r="C30" s="360" t="s">
        <v>73</v>
      </c>
      <c r="D30" s="358"/>
      <c r="E30" s="358"/>
      <c r="F30" s="358"/>
      <c r="G30" s="358"/>
      <c r="H30" s="358"/>
      <c r="I30" s="358"/>
      <c r="J30" s="358"/>
      <c r="K30" s="358"/>
      <c r="L30" s="358"/>
      <c r="M30" s="360" t="s">
        <v>82</v>
      </c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  <c r="AA30" s="358"/>
      <c r="AB30" s="358"/>
      <c r="AC30" s="358"/>
      <c r="AD30" s="358"/>
      <c r="AE30" s="358"/>
      <c r="AF30" s="358"/>
      <c r="AG30" s="358"/>
      <c r="AH30" s="358"/>
      <c r="AI30" s="358"/>
      <c r="AJ30" s="358"/>
      <c r="AK30" s="358"/>
      <c r="AL30" s="358"/>
    </row>
    <row r="31" spans="1:63" x14ac:dyDescent="0.2">
      <c r="B31" s="358"/>
      <c r="C31" s="360" t="s">
        <v>76</v>
      </c>
      <c r="D31" s="358"/>
      <c r="E31" s="358"/>
      <c r="F31" s="358"/>
      <c r="G31" s="358"/>
      <c r="H31" s="358"/>
      <c r="I31" s="358"/>
      <c r="J31" s="358"/>
      <c r="K31" s="358"/>
      <c r="L31" s="358"/>
      <c r="M31" s="360" t="s">
        <v>74</v>
      </c>
      <c r="N31" s="358"/>
      <c r="O31" s="358"/>
      <c r="P31" s="358"/>
      <c r="Q31" s="358"/>
      <c r="R31" s="358"/>
      <c r="S31" s="358"/>
      <c r="T31" s="358"/>
      <c r="U31" s="358"/>
      <c r="V31" s="358"/>
      <c r="W31" s="358"/>
      <c r="X31" s="358"/>
      <c r="Y31" s="358"/>
      <c r="Z31" s="358"/>
      <c r="AA31" s="358"/>
      <c r="AB31" s="358"/>
      <c r="AC31" s="358"/>
      <c r="AD31" s="358"/>
      <c r="AE31" s="358"/>
      <c r="AF31" s="358"/>
      <c r="AG31" s="358"/>
      <c r="AH31" s="358"/>
      <c r="AI31" s="358"/>
      <c r="AJ31" s="358"/>
      <c r="AK31" s="358"/>
      <c r="AL31" s="358"/>
    </row>
    <row r="32" spans="1:63" x14ac:dyDescent="0.2">
      <c r="B32" s="358"/>
      <c r="C32" s="360" t="s">
        <v>77</v>
      </c>
      <c r="D32" s="358"/>
      <c r="E32" s="358"/>
      <c r="F32" s="358"/>
      <c r="G32" s="358"/>
      <c r="H32" s="358"/>
      <c r="I32" s="358"/>
      <c r="J32" s="358"/>
      <c r="K32" s="358"/>
      <c r="L32" s="358"/>
      <c r="M32" s="360" t="s">
        <v>75</v>
      </c>
      <c r="N32" s="358"/>
      <c r="O32" s="358"/>
      <c r="P32" s="358"/>
      <c r="Q32" s="358"/>
      <c r="R32" s="358"/>
      <c r="S32" s="358"/>
      <c r="T32" s="358"/>
      <c r="U32" s="358"/>
      <c r="V32" s="358"/>
      <c r="W32" s="358"/>
      <c r="X32" s="358"/>
      <c r="Y32" s="358"/>
      <c r="Z32" s="358"/>
      <c r="AA32" s="358"/>
      <c r="AB32" s="358"/>
      <c r="AC32" s="358"/>
      <c r="AD32" s="358"/>
      <c r="AE32" s="358"/>
      <c r="AF32" s="358"/>
      <c r="AG32" s="358"/>
      <c r="AH32" s="358"/>
      <c r="AI32" s="358"/>
      <c r="AJ32" s="358"/>
      <c r="AK32" s="358"/>
      <c r="AL32" s="358"/>
    </row>
    <row r="33" spans="2:38" x14ac:dyDescent="0.2">
      <c r="B33" s="358"/>
      <c r="C33" s="360" t="s">
        <v>78</v>
      </c>
      <c r="D33" s="358"/>
      <c r="E33" s="358"/>
      <c r="F33" s="358"/>
      <c r="G33" s="358"/>
      <c r="H33" s="358"/>
      <c r="I33" s="358"/>
      <c r="J33" s="358"/>
      <c r="K33" s="358"/>
      <c r="L33" s="358"/>
      <c r="M33" s="360" t="s">
        <v>80</v>
      </c>
      <c r="N33" s="358"/>
      <c r="O33" s="358"/>
      <c r="P33" s="358"/>
      <c r="Q33" s="358"/>
      <c r="R33" s="358"/>
      <c r="S33" s="358"/>
      <c r="T33" s="358"/>
      <c r="U33" s="358"/>
      <c r="V33" s="358"/>
      <c r="W33" s="358"/>
      <c r="X33" s="358"/>
      <c r="Y33" s="358"/>
      <c r="Z33" s="358"/>
      <c r="AA33" s="358"/>
      <c r="AB33" s="358"/>
      <c r="AC33" s="358"/>
      <c r="AD33" s="358"/>
      <c r="AE33" s="358"/>
      <c r="AF33" s="358"/>
      <c r="AG33" s="358"/>
      <c r="AH33" s="358"/>
      <c r="AI33" s="358"/>
      <c r="AJ33" s="358"/>
      <c r="AK33" s="358"/>
      <c r="AL33" s="358"/>
    </row>
    <row r="34" spans="2:38" x14ac:dyDescent="0.2">
      <c r="B34" s="358"/>
      <c r="C34" s="360" t="s">
        <v>79</v>
      </c>
      <c r="D34" s="358"/>
      <c r="E34" s="358"/>
      <c r="F34" s="358"/>
      <c r="G34" s="358"/>
      <c r="H34" s="358"/>
      <c r="I34" s="358"/>
      <c r="J34" s="358"/>
      <c r="K34" s="358"/>
      <c r="L34" s="360"/>
      <c r="M34" s="360" t="s">
        <v>81</v>
      </c>
      <c r="N34" s="358"/>
      <c r="O34" s="358"/>
      <c r="P34" s="358"/>
      <c r="Q34" s="358"/>
      <c r="R34" s="358"/>
      <c r="S34" s="358"/>
      <c r="T34" s="358"/>
      <c r="U34" s="358"/>
      <c r="V34" s="358"/>
      <c r="W34" s="358"/>
      <c r="X34" s="358"/>
      <c r="Y34" s="358"/>
      <c r="Z34" s="358"/>
      <c r="AA34" s="358"/>
      <c r="AB34" s="358"/>
      <c r="AC34" s="358"/>
      <c r="AD34" s="358"/>
      <c r="AE34" s="358"/>
      <c r="AF34" s="358"/>
      <c r="AG34" s="358"/>
      <c r="AH34" s="358"/>
      <c r="AI34" s="358"/>
      <c r="AJ34" s="358"/>
      <c r="AK34" s="358"/>
      <c r="AL34" s="358"/>
    </row>
    <row r="37" spans="2:38" x14ac:dyDescent="0.2">
      <c r="AA37" s="370"/>
      <c r="AB37" s="370"/>
      <c r="AC37" s="370"/>
      <c r="AD37" s="370"/>
      <c r="AE37" s="370"/>
      <c r="AF37" s="370"/>
    </row>
  </sheetData>
  <protectedRanges>
    <protectedRange password="C134" sqref="B1:S3 X1:AF3 T2:W3 T1:V1 B5:AF5" name="Rango1"/>
    <protectedRange password="C134" sqref="B6:AF6" name="MODIFICACION FORMULAS 1"/>
    <protectedRange password="C134" sqref="B7:AF7" name="MODIFICACION FORMULAS 1_1"/>
    <protectedRange password="C134" sqref="B8:AF8" name="MODIFICACION FORMULAS 1_2"/>
    <protectedRange password="C134" sqref="B19 B18:C18 B9:AF9 B21:AF21" name="MODIFICACION FORMULAS 1_3"/>
  </protectedRanges>
  <mergeCells count="2">
    <mergeCell ref="AE1:AF1"/>
    <mergeCell ref="T1:Z1"/>
  </mergeCells>
  <phoneticPr fontId="0" type="noConversion"/>
  <conditionalFormatting sqref="B2:AF2">
    <cfRule type="expression" dxfId="26" priority="211" stopIfTrue="1">
      <formula>WEEKDAY(B$3,2)&gt;=6</formula>
    </cfRule>
  </conditionalFormatting>
  <conditionalFormatting sqref="H3:AF4 B4:AF4 AA1:AE1 AJ1 B1:S1 AJ3:AJ4 AG1:AH4 AI1:AI9 B6:AH9 B19:AF19 AH23:AI23 AH22 AG21:AH21 AH20 AG18:AH19 AH10:AH17 AI18:AI22 AJ6:AJ23 B29:R29 T29:AF29 B30:G33 I30:L33 B34:AF65165 N30:AF33 AJ25:AJ65165 AG25:AI1048576 A1:A1048576 AK1:IO1048576 B24:AF28">
    <cfRule type="cellIs" dxfId="25" priority="206" stopIfTrue="1" operator="lessThan">
      <formula>0</formula>
    </cfRule>
  </conditionalFormatting>
  <conditionalFormatting sqref="AF5">
    <cfRule type="cellIs" dxfId="24" priority="237" stopIfTrue="1" operator="equal">
      <formula>"PR"</formula>
    </cfRule>
  </conditionalFormatting>
  <conditionalFormatting sqref="B5:AF5">
    <cfRule type="cellIs" dxfId="23" priority="243" stopIfTrue="1" operator="equal">
      <formula>"V"</formula>
    </cfRule>
  </conditionalFormatting>
  <conditionalFormatting sqref="B5:AF5">
    <cfRule type="cellIs" dxfId="22" priority="199" stopIfTrue="1" operator="equal">
      <formula>"BA"</formula>
    </cfRule>
    <cfRule type="cellIs" dxfId="21" priority="200" stopIfTrue="1" operator="equal">
      <formula>"PS"</formula>
    </cfRule>
    <cfRule type="cellIs" dxfId="20" priority="201" stopIfTrue="1" operator="equal">
      <formula>"AP"</formula>
    </cfRule>
    <cfRule type="cellIs" dxfId="19" priority="203" stopIfTrue="1" operator="equal">
      <formula>"PR"</formula>
    </cfRule>
  </conditionalFormatting>
  <conditionalFormatting sqref="C5:AF5">
    <cfRule type="cellIs" dxfId="18" priority="202" stopIfTrue="1" operator="equal">
      <formula>"PR"</formula>
    </cfRule>
  </conditionalFormatting>
  <conditionalFormatting sqref="B3:AF3">
    <cfRule type="expression" dxfId="17" priority="76">
      <formula>MATCH(B3,FESTIVOS,0)</formula>
    </cfRule>
    <cfRule type="expression" dxfId="16" priority="101" stopIfTrue="1">
      <formula>WEEKDAY(B$3,2)&gt;=6</formula>
    </cfRule>
  </conditionalFormatting>
  <conditionalFormatting sqref="AI24">
    <cfRule type="beginsWith" dxfId="15" priority="20" operator="beginsWith" text="falso">
      <formula>LEFT(AI24,LEN("falso"))="falso"</formula>
    </cfRule>
  </conditionalFormatting>
  <conditionalFormatting sqref="AG22:AG23">
    <cfRule type="containsErrors" dxfId="14" priority="15">
      <formula>ISERROR(AG22)</formula>
    </cfRule>
  </conditionalFormatting>
  <conditionalFormatting sqref="AG20">
    <cfRule type="containsErrors" dxfId="13" priority="14">
      <formula>ISERROR(AG20)</formula>
    </cfRule>
  </conditionalFormatting>
  <conditionalFormatting sqref="AI14:AI17">
    <cfRule type="beginsWith" dxfId="12" priority="12" operator="beginsWith" text="falso">
      <formula>LEFT(AI14,LEN("falso"))="falso"</formula>
    </cfRule>
  </conditionalFormatting>
  <conditionalFormatting sqref="AI10:AI13">
    <cfRule type="beginsWith" dxfId="11" priority="13" operator="beginsWith" text="falso">
      <formula>LEFT(AI10,LEN("falso"))="falso"</formula>
    </cfRule>
  </conditionalFormatting>
  <conditionalFormatting sqref="B17:AF17">
    <cfRule type="containsErrors" dxfId="8" priority="2">
      <formula>ISERROR(B17)</formula>
    </cfRule>
  </conditionalFormatting>
  <conditionalFormatting sqref="B11:AF11">
    <cfRule type="containsErrors" dxfId="7" priority="8">
      <formula>ISERROR(B11)</formula>
    </cfRule>
  </conditionalFormatting>
  <conditionalFormatting sqref="B12:AF12">
    <cfRule type="containsErrors" dxfId="6" priority="7">
      <formula>ISERROR(B12)</formula>
    </cfRule>
  </conditionalFormatting>
  <conditionalFormatting sqref="B13:AF13">
    <cfRule type="containsErrors" dxfId="5" priority="6">
      <formula>ISERROR(B13)</formula>
    </cfRule>
  </conditionalFormatting>
  <conditionalFormatting sqref="B14:AF14">
    <cfRule type="containsErrors" dxfId="4" priority="5">
      <formula>ISERROR(B14)</formula>
    </cfRule>
  </conditionalFormatting>
  <conditionalFormatting sqref="B15:AF15">
    <cfRule type="containsErrors" dxfId="3" priority="4">
      <formula>ISERROR(B15)</formula>
    </cfRule>
  </conditionalFormatting>
  <conditionalFormatting sqref="B16:AF16">
    <cfRule type="containsErrors" dxfId="2" priority="3">
      <formula>ISERROR(B16)</formula>
    </cfRule>
  </conditionalFormatting>
  <conditionalFormatting sqref="B22:AF22">
    <cfRule type="cellIs" dxfId="0" priority="1" stopIfTrue="1" operator="lessThan">
      <formula>0</formula>
    </cfRule>
  </conditionalFormatting>
  <printOptions horizontalCentered="1" verticalCentered="1"/>
  <pageMargins left="0" right="0" top="0" bottom="0" header="0" footer="0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DATOS</vt:lpstr>
      <vt:lpstr>CUADRANTE</vt:lpstr>
      <vt:lpstr>CUADRANTE!Área_de_impresión</vt:lpstr>
      <vt:lpstr>DATOS!Área_de_impresión</vt:lpstr>
      <vt:lpstr>FESTIVOS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HOJA CONTABILIDAD Y CUADRANTE</dc:title>
  <dc:creator>JESÚS</dc:creator>
  <cp:keywords>CONTA</cp:keywords>
  <cp:lastModifiedBy>Jesus</cp:lastModifiedBy>
  <cp:lastPrinted>2012-03-10T06:43:57Z</cp:lastPrinted>
  <dcterms:created xsi:type="dcterms:W3CDTF">2005-10-30T23:03:39Z</dcterms:created>
  <dcterms:modified xsi:type="dcterms:W3CDTF">2017-11-13T18:25:05Z</dcterms:modified>
</cp:coreProperties>
</file>