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ropbox\"/>
    </mc:Choice>
  </mc:AlternateContent>
  <bookViews>
    <workbookView xWindow="0" yWindow="0" windowWidth="25200" windowHeight="11760" activeTab="1"/>
  </bookViews>
  <sheets>
    <sheet name="Hoja1" sheetId="1" r:id="rId1"/>
    <sheet name="Hoja2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" i="1" l="1"/>
  <c r="G14" i="2"/>
  <c r="F14" i="2"/>
  <c r="E14" i="2"/>
  <c r="D14" i="2"/>
  <c r="C14" i="2"/>
  <c r="B14" i="2"/>
  <c r="A14" i="2"/>
  <c r="P13" i="2"/>
  <c r="O13" i="2"/>
  <c r="N13" i="2"/>
  <c r="L13" i="2"/>
  <c r="J13" i="2"/>
  <c r="I13" i="2"/>
  <c r="H13" i="2"/>
  <c r="P12" i="2"/>
  <c r="O12" i="2"/>
  <c r="N12" i="2"/>
  <c r="L12" i="2"/>
  <c r="J12" i="2"/>
  <c r="I12" i="2"/>
  <c r="H12" i="2"/>
  <c r="P11" i="2"/>
  <c r="O11" i="2"/>
  <c r="N11" i="2"/>
  <c r="L11" i="2"/>
  <c r="J11" i="2"/>
  <c r="I11" i="2"/>
  <c r="H11" i="2"/>
  <c r="P10" i="2"/>
  <c r="O10" i="2"/>
  <c r="N10" i="2"/>
  <c r="L10" i="2"/>
  <c r="J10" i="2"/>
  <c r="I10" i="2"/>
  <c r="H10" i="2"/>
  <c r="P9" i="2"/>
  <c r="O9" i="2"/>
  <c r="N9" i="2"/>
  <c r="L9" i="2"/>
  <c r="J9" i="2"/>
  <c r="I9" i="2"/>
  <c r="H9" i="2"/>
  <c r="P8" i="2"/>
  <c r="O8" i="2"/>
  <c r="N8" i="2"/>
  <c r="L8" i="2"/>
  <c r="J8" i="2"/>
  <c r="I8" i="2"/>
  <c r="H8" i="2"/>
  <c r="P7" i="2"/>
  <c r="O7" i="2"/>
  <c r="N7" i="2"/>
  <c r="L7" i="2"/>
  <c r="J7" i="2"/>
  <c r="I7" i="2"/>
  <c r="H7" i="2"/>
  <c r="P6" i="2"/>
  <c r="O6" i="2"/>
  <c r="N6" i="2"/>
  <c r="L6" i="2"/>
  <c r="J6" i="2"/>
  <c r="I6" i="2"/>
  <c r="H6" i="2"/>
  <c r="P5" i="2"/>
  <c r="Q14" i="2" s="1"/>
  <c r="O5" i="2"/>
  <c r="O14" i="2" s="1"/>
  <c r="N5" i="2"/>
  <c r="N14" i="2" s="1"/>
  <c r="L5" i="2"/>
  <c r="J5" i="2"/>
  <c r="I5" i="2"/>
  <c r="I14" i="2" s="1"/>
  <c r="H5" i="2"/>
  <c r="H14" i="2" s="1"/>
  <c r="A3" i="2"/>
  <c r="P14" i="2" l="1"/>
  <c r="D7" i="1" l="1"/>
  <c r="D11" i="1"/>
  <c r="D15" i="1"/>
  <c r="D8" i="1"/>
  <c r="L15" i="1"/>
  <c r="I15" i="1"/>
  <c r="K15" i="1" s="1"/>
  <c r="G15" i="1"/>
  <c r="F15" i="1"/>
  <c r="B15" i="1"/>
  <c r="L14" i="1"/>
  <c r="I14" i="1"/>
  <c r="K14" i="1" s="1"/>
  <c r="G14" i="1"/>
  <c r="F14" i="1"/>
  <c r="B14" i="1"/>
  <c r="L13" i="1"/>
  <c r="I13" i="1"/>
  <c r="K13" i="1" s="1"/>
  <c r="G13" i="1"/>
  <c r="F13" i="1"/>
  <c r="B13" i="1"/>
  <c r="L12" i="1"/>
  <c r="I12" i="1"/>
  <c r="K12" i="1" s="1"/>
  <c r="G12" i="1"/>
  <c r="F12" i="1"/>
  <c r="B12" i="1"/>
  <c r="L11" i="1"/>
  <c r="I11" i="1"/>
  <c r="K11" i="1" s="1"/>
  <c r="G11" i="1"/>
  <c r="M11" i="1" s="1"/>
  <c r="F11" i="1"/>
  <c r="B11" i="1"/>
  <c r="L10" i="1"/>
  <c r="I10" i="1"/>
  <c r="K10" i="1" s="1"/>
  <c r="G10" i="1"/>
  <c r="M10" i="1" s="1"/>
  <c r="F10" i="1"/>
  <c r="B10" i="1"/>
  <c r="L9" i="1"/>
  <c r="I9" i="1"/>
  <c r="K9" i="1" s="1"/>
  <c r="G9" i="1"/>
  <c r="F9" i="1"/>
  <c r="B9" i="1"/>
  <c r="L8" i="1"/>
  <c r="I8" i="1"/>
  <c r="K8" i="1" s="1"/>
  <c r="G8" i="1"/>
  <c r="F8" i="1"/>
  <c r="B8" i="1"/>
  <c r="L7" i="1"/>
  <c r="M7" i="1" s="1"/>
  <c r="I7" i="1"/>
  <c r="K7" i="1" s="1"/>
  <c r="G7" i="1"/>
  <c r="F7" i="1"/>
  <c r="B7" i="1"/>
  <c r="L6" i="1"/>
  <c r="I6" i="1"/>
  <c r="K6" i="1" s="1"/>
  <c r="G6" i="1"/>
  <c r="F6" i="1"/>
  <c r="B6" i="1"/>
  <c r="L5" i="1"/>
  <c r="I5" i="1"/>
  <c r="K5" i="1" s="1"/>
  <c r="G5" i="1"/>
  <c r="F5" i="1"/>
  <c r="B5" i="1"/>
  <c r="L4" i="1"/>
  <c r="I4" i="1"/>
  <c r="K4" i="1" s="1"/>
  <c r="G4" i="1"/>
  <c r="H4" i="1" s="1"/>
  <c r="F4" i="1"/>
  <c r="B4" i="1"/>
  <c r="K2" i="1"/>
  <c r="H10" i="1" l="1"/>
  <c r="M13" i="1"/>
  <c r="E8" i="1"/>
  <c r="D14" i="1"/>
  <c r="E15" i="1" s="1"/>
  <c r="D10" i="1"/>
  <c r="E10" i="1" s="1"/>
  <c r="D6" i="1"/>
  <c r="M12" i="1"/>
  <c r="D13" i="1"/>
  <c r="D9" i="1"/>
  <c r="D5" i="1"/>
  <c r="H15" i="1"/>
  <c r="D4" i="1"/>
  <c r="D12" i="1"/>
  <c r="E12" i="1" s="1"/>
  <c r="E6" i="1"/>
  <c r="M8" i="1"/>
  <c r="H11" i="1"/>
  <c r="M4" i="1"/>
  <c r="M5" i="1"/>
  <c r="M6" i="1"/>
  <c r="M14" i="1"/>
  <c r="E9" i="1"/>
  <c r="H13" i="1"/>
  <c r="H7" i="1"/>
  <c r="E4" i="1"/>
  <c r="H6" i="1"/>
  <c r="E7" i="1"/>
  <c r="H9" i="1"/>
  <c r="M9" i="1"/>
  <c r="H5" i="1"/>
  <c r="H8" i="1"/>
  <c r="H12" i="1"/>
  <c r="H14" i="1"/>
  <c r="E11" i="1" l="1"/>
  <c r="E13" i="1"/>
  <c r="D16" i="1"/>
  <c r="E5" i="1"/>
  <c r="E14" i="1"/>
</calcChain>
</file>

<file path=xl/comments1.xml><?xml version="1.0" encoding="utf-8"?>
<comments xmlns="http://schemas.openxmlformats.org/spreadsheetml/2006/main">
  <authors>
    <author>Santiago</author>
    <author>Usuario</author>
  </authors>
  <commentList>
    <comment ref="G3" authorId="0" shapeId="0">
      <text>
        <r>
          <rPr>
            <b/>
            <sz val="9"/>
            <color indexed="81"/>
            <rFont val="Tahoma"/>
            <family val="2"/>
          </rPr>
          <t>Cortes diarios que se necesitan solo para gastos de esta planilla (impuestos)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</rPr>
          <t>Porcentaje que uso del total de los cortes del mes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6" authorId="1" shapeId="0">
      <text>
        <r>
          <rPr>
            <b/>
            <sz val="9"/>
            <color indexed="81"/>
            <rFont val="Tahoma"/>
            <family val="2"/>
          </rPr>
          <t>Venta Final del dia, incluye tambien empleados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6" authorId="1" shapeId="0">
      <text>
        <r>
          <rPr>
            <b/>
            <sz val="9"/>
            <color indexed="81"/>
            <rFont val="Tahoma"/>
            <family val="2"/>
          </rPr>
          <t xml:space="preserve">Suma bruto de cortes mios y empleados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26" authorId="1" shapeId="0">
      <text>
        <r>
          <rPr>
            <b/>
            <sz val="9"/>
            <color indexed="81"/>
            <rFont val="Tahoma"/>
            <family val="2"/>
          </rPr>
          <t>Suma de mis cortes mas empleados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26" authorId="1" shapeId="0">
      <text>
        <r>
          <rPr>
            <b/>
            <sz val="9"/>
            <color indexed="81"/>
            <rFont val="Tahoma"/>
            <family val="2"/>
          </rPr>
          <t xml:space="preserve">Lo que dejan los empleados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Usuario</author>
  </authors>
  <commentList>
    <comment ref="L5" authorId="0" shapeId="0">
      <text>
        <r>
          <rPr>
            <b/>
            <sz val="9"/>
            <color indexed="81"/>
            <rFont val="Tahoma"/>
            <family val="2"/>
          </rPr>
          <t>Venta Final del dia, incluye tambien empleados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 xml:space="preserve">Suma bruto de cortes mios y empleados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<sst xmlns="http://schemas.openxmlformats.org/spreadsheetml/2006/main" count="50" uniqueCount="43">
  <si>
    <t>Diciembre</t>
  </si>
  <si>
    <t>Impuestos</t>
  </si>
  <si>
    <t>Año</t>
  </si>
  <si>
    <t>Laborables</t>
  </si>
  <si>
    <t>Mes</t>
  </si>
  <si>
    <t>Gasto final</t>
  </si>
  <si>
    <t>%</t>
  </si>
  <si>
    <t>Pesos x Dia</t>
  </si>
  <si>
    <t>Cortes Diarios</t>
  </si>
  <si>
    <t>Valor Corte</t>
  </si>
  <si>
    <t>Valor Dólar</t>
  </si>
  <si>
    <t>$ en Dolares</t>
  </si>
  <si>
    <t>Cortes mes</t>
  </si>
  <si>
    <t>Equi. en %</t>
  </si>
  <si>
    <t>Enero</t>
  </si>
  <si>
    <t>Febrero</t>
  </si>
  <si>
    <t>Marzo</t>
  </si>
  <si>
    <t>Gasto Final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</si>
  <si>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</si>
  <si>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</si>
  <si>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</si>
  <si>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</si>
  <si>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</si>
  <si>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</si>
  <si>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</si>
  <si>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</si>
  <si>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Promedios</t>
  </si>
  <si>
    <t>Final</t>
  </si>
  <si>
    <t>Mis</t>
  </si>
  <si>
    <t>Bruto</t>
  </si>
  <si>
    <t>Clientes</t>
  </si>
  <si>
    <t>Cortes</t>
  </si>
  <si>
    <t>1 Semama</t>
  </si>
  <si>
    <t>$ Mañana</t>
  </si>
  <si>
    <t>Fallaron</t>
  </si>
  <si>
    <t>$ Tarde</t>
  </si>
  <si>
    <t>$</t>
  </si>
  <si>
    <t>Ventas</t>
  </si>
  <si>
    <t>Mañana</t>
  </si>
  <si>
    <t>Tarde</t>
  </si>
  <si>
    <t>Clientes x Dia</t>
  </si>
  <si>
    <t>Prom. Sema</t>
  </si>
  <si>
    <t>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</si>
</sst>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d/m/yy;@"/>
    <numFmt numFmtId="166" formatCode="0.00;\-0.00;&quot;&quot;"/>
    <numFmt numFmtId="167" formatCode="0;\-0;&quot;&quot;"/>
  </numFmts>
  <fonts count="2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0"/>
      <name val="Bookman Old Style"/>
      <family val="1"/>
    </font>
    <font>
      <b/>
      <sz val="10"/>
      <name val="Bookman Old Style"/>
      <family val="1"/>
    </font>
    <font>
      <b/>
      <sz val="10"/>
      <color theme="0"/>
      <name val="Bookman Old Style"/>
      <family val="1"/>
    </font>
    <font>
      <b/>
      <sz val="11"/>
      <color theme="0"/>
      <name val="Bookman Old Style"/>
      <family val="1"/>
    </font>
    <font>
      <sz val="11"/>
      <color theme="1"/>
      <name val="Bookman Old Style"/>
      <family val="1"/>
    </font>
    <font>
      <sz val="11"/>
      <color theme="0"/>
      <name val="Bookman Old Style"/>
      <family val="1"/>
    </font>
    <font>
      <b/>
      <sz val="11"/>
      <color theme="1"/>
      <name val="Bookman Old Style"/>
      <family val="1"/>
    </font>
    <font>
      <sz val="10"/>
      <color theme="1"/>
      <name val="Bookman Old Style"/>
      <family val="1"/>
    </font>
    <font>
      <sz val="11"/>
      <name val="Bookman Old Style"/>
      <family val="1"/>
    </font>
    <font>
      <sz val="12"/>
      <color theme="6" tint="0.59999389629810485"/>
      <name val="Bookman Old Style"/>
      <family val="1"/>
    </font>
    <font>
      <sz val="12"/>
      <name val="Bookman Old Style"/>
      <family val="1"/>
    </font>
    <font>
      <sz val="12"/>
      <color rgb="FFFF0000"/>
      <name val="Bookman Old Style"/>
      <family val="1"/>
    </font>
    <font>
      <u/>
      <sz val="12"/>
      <color theme="6" tint="0.59999389629810485"/>
      <name val="Bookman Old Style"/>
      <family val="1"/>
    </font>
    <font>
      <sz val="12"/>
      <color theme="1"/>
      <name val="Bookman Old Style"/>
      <family val="1"/>
    </font>
    <font>
      <sz val="10"/>
      <color theme="6" tint="0.59999389629810485"/>
      <name val="Bookman Old Style"/>
      <family val="1"/>
    </font>
    <font>
      <sz val="11"/>
      <color theme="6" tint="0.59999389629810485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Bookman Old Style"/>
      <family val="1"/>
    </font>
    <font>
      <sz val="12"/>
      <color theme="0"/>
      <name val="Bookman Old Style"/>
      <family val="1"/>
    </font>
    <font>
      <sz val="11"/>
      <color rgb="FFFFFFCC"/>
      <name val="Bookman Old Style"/>
      <family val="1"/>
    </font>
    <font>
      <sz val="12"/>
      <color theme="0"/>
      <name val="Calibri"/>
      <family val="2"/>
      <scheme val="minor"/>
    </font>
    <font>
      <sz val="10"/>
      <color rgb="FFFFFFCC"/>
      <name val="Bookman Old Style"/>
      <family val="1"/>
    </font>
  </fonts>
  <fills count="25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</cellStyleXfs>
  <cellXfs count="120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165" fontId="8" fillId="5" borderId="1" xfId="0" applyNumberFormat="1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65" fontId="11" fillId="6" borderId="1" xfId="0" applyNumberFormat="1" applyFont="1" applyFill="1" applyBorder="1" applyAlignment="1">
      <alignment horizontal="center" vertical="center"/>
    </xf>
    <xf numFmtId="2" fontId="0" fillId="7" borderId="1" xfId="0" applyNumberFormat="1" applyFill="1" applyBorder="1" applyAlignment="1">
      <alignment horizontal="center" vertical="center"/>
    </xf>
    <xf numFmtId="10" fontId="0" fillId="8" borderId="1" xfId="0" applyNumberFormat="1" applyFill="1" applyBorder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2" fontId="0" fillId="7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10" fontId="0" fillId="9" borderId="1" xfId="0" applyNumberFormat="1" applyFont="1" applyFill="1" applyBorder="1" applyAlignment="1">
      <alignment horizontal="center"/>
    </xf>
    <xf numFmtId="10" fontId="0" fillId="0" borderId="0" xfId="0" applyNumberFormat="1" applyFont="1" applyFill="1" applyBorder="1" applyAlignment="1">
      <alignment horizontal="center"/>
    </xf>
    <xf numFmtId="10" fontId="0" fillId="8" borderId="1" xfId="0" applyNumberFormat="1" applyFill="1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0" fontId="3" fillId="10" borderId="1" xfId="0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center" vertical="center"/>
    </xf>
    <xf numFmtId="2" fontId="13" fillId="12" borderId="1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2" fontId="17" fillId="0" borderId="0" xfId="0" applyNumberFormat="1" applyFont="1" applyFill="1" applyBorder="1" applyAlignment="1">
      <alignment horizontal="center" vertical="center"/>
    </xf>
    <xf numFmtId="10" fontId="10" fillId="9" borderId="1" xfId="0" applyNumberFormat="1" applyFont="1" applyFill="1" applyBorder="1" applyAlignment="1">
      <alignment horizontal="center"/>
    </xf>
    <xf numFmtId="10" fontId="10" fillId="0" borderId="0" xfId="0" applyNumberFormat="1" applyFont="1" applyFill="1" applyBorder="1" applyAlignment="1">
      <alignment horizontal="center"/>
    </xf>
    <xf numFmtId="2" fontId="10" fillId="7" borderId="1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65" fontId="20" fillId="15" borderId="1" xfId="0" applyNumberFormat="1" applyFont="1" applyFill="1" applyBorder="1" applyAlignment="1">
      <alignment horizontal="center" vertical="center"/>
    </xf>
    <xf numFmtId="164" fontId="4" fillId="15" borderId="1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Border="1"/>
    <xf numFmtId="1" fontId="19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20" fillId="0" borderId="0" xfId="0" applyFont="1" applyFill="1" applyBorder="1" applyAlignment="1">
      <alignment horizontal="center" vertical="center"/>
    </xf>
    <xf numFmtId="0" fontId="25" fillId="14" borderId="3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2" fillId="14" borderId="1" xfId="0" applyFont="1" applyFill="1" applyBorder="1" applyAlignment="1">
      <alignment horizontal="center" vertical="center"/>
    </xf>
    <xf numFmtId="0" fontId="24" fillId="16" borderId="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18" fillId="14" borderId="1" xfId="0" applyFont="1" applyFill="1" applyBorder="1" applyAlignment="1">
      <alignment horizontal="center"/>
    </xf>
    <xf numFmtId="0" fontId="7" fillId="17" borderId="1" xfId="0" applyFont="1" applyFill="1" applyBorder="1" applyAlignment="1">
      <alignment horizontal="center"/>
    </xf>
    <xf numFmtId="0" fontId="18" fillId="14" borderId="2" xfId="0" applyFont="1" applyFill="1" applyBorder="1" applyAlignment="1">
      <alignment horizontal="center"/>
    </xf>
    <xf numFmtId="0" fontId="25" fillId="14" borderId="4" xfId="0" applyFont="1" applyFill="1" applyBorder="1" applyAlignment="1">
      <alignment horizontal="center"/>
    </xf>
    <xf numFmtId="0" fontId="25" fillId="3" borderId="1" xfId="0" applyFont="1" applyFill="1" applyBorder="1" applyAlignment="1">
      <alignment horizontal="center"/>
    </xf>
    <xf numFmtId="0" fontId="26" fillId="2" borderId="1" xfId="1" applyFont="1" applyBorder="1" applyAlignment="1">
      <alignment horizontal="center" vertical="center"/>
    </xf>
    <xf numFmtId="0" fontId="11" fillId="18" borderId="1" xfId="0" applyFont="1" applyFill="1" applyBorder="1" applyAlignment="1">
      <alignment horizontal="center"/>
    </xf>
    <xf numFmtId="0" fontId="3" fillId="16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165" fontId="23" fillId="19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20" borderId="1" xfId="0" applyFont="1" applyFill="1" applyBorder="1" applyAlignment="1">
      <alignment horizontal="center" vertical="center"/>
    </xf>
    <xf numFmtId="1" fontId="23" fillId="21" borderId="1" xfId="0" applyNumberFormat="1" applyFont="1" applyFill="1" applyBorder="1" applyAlignment="1">
      <alignment horizontal="center" vertical="center"/>
    </xf>
    <xf numFmtId="166" fontId="23" fillId="7" borderId="1" xfId="0" applyNumberFormat="1" applyFont="1" applyFill="1" applyBorder="1" applyAlignment="1">
      <alignment horizontal="center" vertical="center"/>
    </xf>
    <xf numFmtId="167" fontId="10" fillId="14" borderId="4" xfId="0" applyNumberFormat="1" applyFont="1" applyFill="1" applyBorder="1" applyAlignment="1">
      <alignment horizontal="center" vertical="center"/>
    </xf>
    <xf numFmtId="1" fontId="11" fillId="8" borderId="1" xfId="0" applyNumberFormat="1" applyFont="1" applyFill="1" applyBorder="1" applyAlignment="1">
      <alignment horizontal="center" vertical="center"/>
    </xf>
    <xf numFmtId="0" fontId="11" fillId="22" borderId="1" xfId="0" applyFont="1" applyFill="1" applyBorder="1" applyAlignment="1">
      <alignment horizontal="center"/>
    </xf>
    <xf numFmtId="167" fontId="0" fillId="23" borderId="4" xfId="0" applyNumberFormat="1" applyFont="1" applyFill="1" applyBorder="1" applyAlignment="1">
      <alignment horizontal="center" vertical="center"/>
    </xf>
    <xf numFmtId="0" fontId="23" fillId="23" borderId="1" xfId="0" applyFont="1" applyFill="1" applyBorder="1" applyAlignment="1">
      <alignment horizontal="center" vertical="center"/>
    </xf>
    <xf numFmtId="1" fontId="23" fillId="24" borderId="1" xfId="0" applyNumberFormat="1" applyFont="1" applyFill="1" applyBorder="1" applyAlignment="1">
      <alignment horizontal="center" vertical="center"/>
    </xf>
    <xf numFmtId="166" fontId="23" fillId="23" borderId="1" xfId="0" applyNumberFormat="1" applyFont="1" applyFill="1" applyBorder="1" applyAlignment="1">
      <alignment horizontal="center" vertical="center"/>
    </xf>
    <xf numFmtId="0" fontId="11" fillId="19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17" fillId="14" borderId="1" xfId="0" applyNumberFormat="1" applyFont="1" applyFill="1" applyBorder="1" applyAlignment="1">
      <alignment horizontal="center" vertical="center"/>
    </xf>
    <xf numFmtId="0" fontId="10" fillId="17" borderId="1" xfId="0" applyFont="1" applyFill="1" applyBorder="1" applyAlignment="1">
      <alignment horizontal="center" vertical="center"/>
    </xf>
    <xf numFmtId="1" fontId="10" fillId="4" borderId="1" xfId="0" applyNumberFormat="1" applyFont="1" applyFill="1" applyBorder="1" applyAlignment="1">
      <alignment horizontal="center" vertical="center"/>
    </xf>
    <xf numFmtId="1" fontId="27" fillId="14" borderId="1" xfId="0" applyNumberFormat="1" applyFont="1" applyFill="1" applyBorder="1" applyAlignment="1">
      <alignment horizontal="center" vertical="center"/>
    </xf>
    <xf numFmtId="1" fontId="27" fillId="0" borderId="0" xfId="0" applyNumberFormat="1" applyFont="1" applyFill="1" applyBorder="1" applyAlignment="1">
      <alignment horizontal="center" vertical="center"/>
    </xf>
    <xf numFmtId="0" fontId="0" fillId="13" borderId="1" xfId="0" applyFill="1" applyBorder="1" applyAlignment="1">
      <alignment horizontal="center"/>
    </xf>
    <xf numFmtId="167" fontId="3" fillId="16" borderId="1" xfId="0" applyNumberFormat="1" applyFont="1" applyFill="1" applyBorder="1" applyAlignment="1">
      <alignment horizontal="center" vertical="center"/>
    </xf>
    <xf numFmtId="2" fontId="0" fillId="23" borderId="1" xfId="0" applyNumberFormat="1" applyFill="1" applyBorder="1" applyAlignment="1">
      <alignment horizontal="center" vertical="center"/>
    </xf>
    <xf numFmtId="0" fontId="15" fillId="0" borderId="0" xfId="2" applyFont="1" applyFill="1" applyBorder="1" applyAlignment="1" applyProtection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164" fontId="0" fillId="0" borderId="0" xfId="0" applyNumberForma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indent="4"/>
    </xf>
    <xf numFmtId="0" fontId="3" fillId="0" borderId="0" xfId="0" applyFont="1" applyFill="1" applyBorder="1"/>
    <xf numFmtId="0" fontId="24" fillId="0" borderId="0" xfId="0" applyFont="1" applyFill="1" applyBorder="1" applyAlignment="1">
      <alignment horizontal="center" vertical="center"/>
    </xf>
    <xf numFmtId="167" fontId="11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26" fillId="0" borderId="0" xfId="1" applyFont="1" applyFill="1" applyBorder="1" applyAlignment="1">
      <alignment horizontal="center" vertical="center"/>
    </xf>
    <xf numFmtId="165" fontId="23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166" fontId="23" fillId="0" borderId="0" xfId="0" applyNumberFormat="1" applyFont="1" applyFill="1" applyBorder="1" applyAlignment="1">
      <alignment horizontal="center" vertical="center"/>
    </xf>
    <xf numFmtId="167" fontId="10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/>
  </cellXfs>
  <cellStyles count="3">
    <cellStyle name="Énfasis2" xfId="1" builtinId="33"/>
    <cellStyle name="Hipervínculo" xfId="2" builtinId="8"/>
    <cellStyle name="Normal" xfId="0" builtinId="0"/>
  </cellStyles>
  <dxfs count="25">
    <dxf>
      <fill>
        <gradientFill type="path" left="0.5" right="0.5" top="0.5" bottom="0.5">
          <stop position="0">
            <color theme="0"/>
          </stop>
          <stop position="1">
            <color theme="8" tint="-0.49803155613879818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-0.49803155613879818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990033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-0.49803155613879818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-0.49803155613879818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990033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-0.49803155613879818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-0.49803155613879818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990033"/>
          </stop>
        </gradient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FFFF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FFFF"/>
      </font>
      <fill>
        <patternFill>
          <bgColor rgb="FFC00000"/>
        </patternFill>
      </fill>
    </dxf>
    <dxf>
      <font>
        <color rgb="FFFFFFFF"/>
      </font>
      <fill>
        <patternFill>
          <bgColor rgb="FFC00000"/>
        </patternFill>
      </fill>
    </dxf>
    <dxf>
      <font>
        <color rgb="FFFFFFFF"/>
      </font>
      <fill>
        <patternFill>
          <bgColor rgb="FFC00000"/>
        </patternFill>
      </fill>
    </dxf>
    <dxf>
      <font>
        <color rgb="FFFFFFFF"/>
      </font>
      <fill>
        <patternFill>
          <bgColor rgb="FFC00000"/>
        </patternFill>
      </fill>
    </dxf>
    <dxf>
      <font>
        <color rgb="FFFFFFFF"/>
      </font>
      <fill>
        <patternFill>
          <bgColor rgb="FFC00000"/>
        </patternFill>
      </fill>
    </dxf>
    <dxf>
      <font>
        <color rgb="FFFFFFFF"/>
      </font>
      <fill>
        <patternFill>
          <bgColor rgb="FFC00000"/>
        </patternFill>
      </fill>
    </dxf>
    <dxf>
      <font>
        <color rgb="FFFFFFFF"/>
      </font>
      <fill>
        <patternFill>
          <bgColor rgb="FFC00000"/>
        </patternFill>
      </fill>
    </dxf>
    <dxf>
      <font>
        <color rgb="FFFFFFFF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785812</xdr:colOff>
      <xdr:row>1</xdr:row>
      <xdr:rowOff>95250</xdr:rowOff>
    </xdr:from>
    <xdr:to>
      <xdr:col>1</xdr:col>
      <xdr:colOff>726281</xdr:colOff>
      <xdr:row>1</xdr:row>
      <xdr:rowOff>95250</xdr:rowOff>
    </xdr:to>
    <xdr:cxnSp macro="">
      <xdr:nvCxnSpPr>
        <xdr:cNvPr id="10" name="Conector recto de flecha 9">
          <a:extLst>
            <a:ext uri="{FF2B5EF4-FFF2-40B4-BE49-F238E27FC236}">
              <a16:creationId xmlns:a16="http://schemas.microsoft.com/office/drawing/2014/main" id="{264BD7A3-520D-4A90-BE58-FB56ED670A68}"/>
            </a:ext>
          </a:extLst>
        </xdr:cNvPr>
        <xdr:cNvCxnSpPr/>
      </xdr:nvCxnSpPr>
      <xdr:spPr>
        <a:xfrm>
          <a:off x="785812" y="6276975"/>
          <a:ext cx="77866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259773</xdr:colOff>
      <xdr:row>4</xdr:row>
      <xdr:rowOff>123701</xdr:rowOff>
    </xdr:from>
    <xdr:to>
      <xdr:col>19</xdr:col>
      <xdr:colOff>569026</xdr:colOff>
      <xdr:row>4</xdr:row>
      <xdr:rowOff>123701</xdr:rowOff>
    </xdr:to>
    <xdr:cxnSp macro="">
      <xdr:nvCxnSpPr>
        <xdr:cNvPr id="12" name="Conector recto de flecha 11">
          <a:extLst>
            <a:ext uri="{FF2B5EF4-FFF2-40B4-BE49-F238E27FC236}">
              <a16:creationId xmlns:a16="http://schemas.microsoft.com/office/drawing/2014/main" id="{F1D3C7AB-BD35-4B85-8903-9E49389ABC30}"/>
            </a:ext>
          </a:extLst>
        </xdr:cNvPr>
        <xdr:cNvCxnSpPr/>
      </xdr:nvCxnSpPr>
      <xdr:spPr>
        <a:xfrm flipH="1">
          <a:off x="14064838" y="865909"/>
          <a:ext cx="107620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1</xdr:row>
      <xdr:rowOff>123825</xdr:rowOff>
    </xdr:from>
    <xdr:to>
      <xdr:col>2</xdr:col>
      <xdr:colOff>57150</xdr:colOff>
      <xdr:row>2</xdr:row>
      <xdr:rowOff>104775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B209BA8A-3B82-4BC6-9CAC-3A2A4577D42A}"/>
            </a:ext>
          </a:extLst>
        </xdr:cNvPr>
        <xdr:cNvCxnSpPr/>
      </xdr:nvCxnSpPr>
      <xdr:spPr>
        <a:xfrm flipV="1">
          <a:off x="971550" y="314325"/>
          <a:ext cx="609600" cy="1809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%20Todo%20Peluqueria/1%20Planilla%20Excel/1%20sin%20pesta&#241;as%20sin%20usar%20OriginalPeluqueri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uestos"/>
      <sheetName val="Publicidad"/>
      <sheetName val="Datos"/>
      <sheetName val="Prod y Viajan"/>
      <sheetName val="ResTGral"/>
      <sheetName val="Imprimir"/>
      <sheetName val="Tab Compras"/>
      <sheetName val="Tab Ventas"/>
      <sheetName val="TablaPagos"/>
      <sheetName val="Impre Telefonos"/>
      <sheetName val="Santiago"/>
      <sheetName val="Emilio"/>
      <sheetName val="Brian"/>
      <sheetName val="x"/>
      <sheetName val="Monotributos"/>
      <sheetName val="Resumen Emple"/>
      <sheetName val="Resumen Mensual"/>
      <sheetName val="Finales"/>
      <sheetName val="Aportes"/>
      <sheetName val="Cajas"/>
      <sheetName val="Variaciones"/>
      <sheetName val="Cajas (2)"/>
      <sheetName val="Ropa y Cambio"/>
      <sheetName val="Impresion Hoja Ventas"/>
      <sheetName val="Caja Empleados"/>
      <sheetName val="Plata Diaria"/>
      <sheetName val="Control Diario"/>
      <sheetName val="Hoja de Pedid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A3" t="str">
            <v>Ganancia Empleado</v>
          </cell>
          <cell r="M3" t="str">
            <v xml:space="preserve">Ganancia </v>
          </cell>
        </row>
        <row r="4">
          <cell r="M4" t="str">
            <v xml:space="preserve">Ganancia </v>
          </cell>
        </row>
        <row r="7">
          <cell r="J7" t="str">
            <v>Venta Final</v>
          </cell>
          <cell r="M7" t="str">
            <v>Quien vendio el Producto</v>
          </cell>
        </row>
        <row r="8">
          <cell r="A8" t="str">
            <v>Dia</v>
          </cell>
          <cell r="J8" t="str">
            <v>Ventadesc</v>
          </cell>
          <cell r="M8" t="str">
            <v>Santiago</v>
          </cell>
        </row>
        <row r="9">
          <cell r="A9">
            <v>43588</v>
          </cell>
          <cell r="J9">
            <v>868.72500000000014</v>
          </cell>
        </row>
        <row r="10">
          <cell r="A10">
            <v>43587</v>
          </cell>
          <cell r="J10">
            <v>965.25000000000011</v>
          </cell>
        </row>
        <row r="11">
          <cell r="A11">
            <v>43588</v>
          </cell>
          <cell r="J11">
            <v>916.98750000000007</v>
          </cell>
        </row>
        <row r="12">
          <cell r="J12" t="str">
            <v/>
          </cell>
        </row>
        <row r="13">
          <cell r="J13" t="str">
            <v/>
          </cell>
        </row>
        <row r="14">
          <cell r="J14" t="str">
            <v/>
          </cell>
        </row>
        <row r="15">
          <cell r="J15" t="str">
            <v/>
          </cell>
        </row>
        <row r="16">
          <cell r="J16" t="str">
            <v/>
          </cell>
        </row>
        <row r="17">
          <cell r="J17" t="str">
            <v/>
          </cell>
        </row>
        <row r="18">
          <cell r="J18" t="str">
            <v/>
          </cell>
        </row>
        <row r="19">
          <cell r="J19" t="str">
            <v/>
          </cell>
        </row>
        <row r="20">
          <cell r="J20" t="str">
            <v/>
          </cell>
        </row>
        <row r="21">
          <cell r="J21" t="str">
            <v/>
          </cell>
        </row>
        <row r="22">
          <cell r="J22" t="str">
            <v/>
          </cell>
        </row>
        <row r="23">
          <cell r="J23" t="str">
            <v/>
          </cell>
        </row>
        <row r="24">
          <cell r="J24" t="str">
            <v/>
          </cell>
        </row>
        <row r="25">
          <cell r="J25" t="str">
            <v/>
          </cell>
        </row>
        <row r="26">
          <cell r="J26" t="str">
            <v/>
          </cell>
        </row>
        <row r="27">
          <cell r="J27" t="str">
            <v/>
          </cell>
        </row>
        <row r="28">
          <cell r="J28" t="str">
            <v/>
          </cell>
        </row>
        <row r="29">
          <cell r="J29" t="str">
            <v/>
          </cell>
        </row>
        <row r="30">
          <cell r="J30" t="str">
            <v/>
          </cell>
        </row>
        <row r="31">
          <cell r="J31" t="str">
            <v/>
          </cell>
        </row>
        <row r="32">
          <cell r="J32" t="str">
            <v/>
          </cell>
        </row>
        <row r="33">
          <cell r="J33" t="str">
            <v/>
          </cell>
        </row>
        <row r="34">
          <cell r="J34" t="str">
            <v/>
          </cell>
        </row>
        <row r="35">
          <cell r="J35" t="str">
            <v/>
          </cell>
        </row>
        <row r="36">
          <cell r="J36" t="str">
            <v/>
          </cell>
        </row>
        <row r="37">
          <cell r="J37" t="str">
            <v/>
          </cell>
        </row>
        <row r="38">
          <cell r="J38" t="str">
            <v/>
          </cell>
        </row>
        <row r="39">
          <cell r="J39" t="str">
            <v/>
          </cell>
        </row>
        <row r="40">
          <cell r="J40" t="str">
            <v/>
          </cell>
        </row>
        <row r="41">
          <cell r="J41" t="str">
            <v/>
          </cell>
        </row>
        <row r="42">
          <cell r="J42" t="str">
            <v/>
          </cell>
        </row>
        <row r="43">
          <cell r="J43" t="str">
            <v/>
          </cell>
        </row>
        <row r="44">
          <cell r="J44" t="str">
            <v/>
          </cell>
        </row>
        <row r="45">
          <cell r="J45" t="str">
            <v/>
          </cell>
        </row>
        <row r="46">
          <cell r="J46" t="str">
            <v/>
          </cell>
        </row>
        <row r="47">
          <cell r="J47" t="str">
            <v/>
          </cell>
        </row>
        <row r="48">
          <cell r="J48" t="str">
            <v/>
          </cell>
        </row>
        <row r="49">
          <cell r="J49" t="str">
            <v/>
          </cell>
        </row>
        <row r="50">
          <cell r="J50" t="str">
            <v/>
          </cell>
        </row>
        <row r="51">
          <cell r="J51" t="str">
            <v/>
          </cell>
        </row>
        <row r="52">
          <cell r="J52" t="str">
            <v/>
          </cell>
        </row>
        <row r="53">
          <cell r="J53" t="str">
            <v/>
          </cell>
        </row>
        <row r="54">
          <cell r="J54" t="str">
            <v/>
          </cell>
        </row>
        <row r="55">
          <cell r="J55" t="str">
            <v/>
          </cell>
        </row>
        <row r="56">
          <cell r="J56" t="str">
            <v/>
          </cell>
        </row>
        <row r="57">
          <cell r="J57" t="str">
            <v/>
          </cell>
        </row>
        <row r="58">
          <cell r="J58" t="str">
            <v/>
          </cell>
        </row>
        <row r="59">
          <cell r="J59" t="str">
            <v/>
          </cell>
        </row>
        <row r="60">
          <cell r="J60" t="str">
            <v/>
          </cell>
        </row>
        <row r="61">
          <cell r="J61" t="str">
            <v/>
          </cell>
        </row>
        <row r="62">
          <cell r="J62" t="str">
            <v/>
          </cell>
        </row>
        <row r="63">
          <cell r="J63" t="str">
            <v/>
          </cell>
        </row>
        <row r="64">
          <cell r="J64" t="str">
            <v/>
          </cell>
        </row>
        <row r="65">
          <cell r="J65" t="str">
            <v/>
          </cell>
        </row>
        <row r="66">
          <cell r="J66" t="str">
            <v/>
          </cell>
        </row>
        <row r="67">
          <cell r="J67" t="str">
            <v/>
          </cell>
        </row>
        <row r="68">
          <cell r="J68" t="str">
            <v/>
          </cell>
        </row>
        <row r="69">
          <cell r="J69" t="str">
            <v/>
          </cell>
        </row>
        <row r="70">
          <cell r="J70" t="str">
            <v/>
          </cell>
        </row>
        <row r="71">
          <cell r="J71" t="str">
            <v/>
          </cell>
        </row>
        <row r="72">
          <cell r="J72" t="str">
            <v/>
          </cell>
        </row>
        <row r="73">
          <cell r="J73" t="str">
            <v/>
          </cell>
        </row>
        <row r="74">
          <cell r="J74" t="str">
            <v/>
          </cell>
        </row>
        <row r="75">
          <cell r="J75" t="str">
            <v/>
          </cell>
        </row>
        <row r="76">
          <cell r="J76" t="str">
            <v/>
          </cell>
        </row>
        <row r="77">
          <cell r="J77" t="str">
            <v/>
          </cell>
        </row>
        <row r="78">
          <cell r="J78" t="str">
            <v/>
          </cell>
        </row>
        <row r="79">
          <cell r="J79" t="str">
            <v/>
          </cell>
        </row>
        <row r="80">
          <cell r="J80" t="str">
            <v/>
          </cell>
        </row>
        <row r="81">
          <cell r="J81" t="str">
            <v/>
          </cell>
        </row>
        <row r="82">
          <cell r="J82" t="str">
            <v/>
          </cell>
        </row>
        <row r="83">
          <cell r="J83" t="str">
            <v/>
          </cell>
        </row>
        <row r="84">
          <cell r="J84" t="str">
            <v/>
          </cell>
        </row>
        <row r="85">
          <cell r="J85" t="str">
            <v/>
          </cell>
        </row>
        <row r="86">
          <cell r="J86" t="str">
            <v/>
          </cell>
        </row>
        <row r="87">
          <cell r="J87" t="str">
            <v/>
          </cell>
        </row>
        <row r="88">
          <cell r="J88" t="str">
            <v/>
          </cell>
        </row>
        <row r="89">
          <cell r="J89" t="str">
            <v/>
          </cell>
        </row>
        <row r="90">
          <cell r="J90" t="str">
            <v/>
          </cell>
        </row>
        <row r="91">
          <cell r="J91" t="str">
            <v/>
          </cell>
        </row>
        <row r="92">
          <cell r="J92" t="str">
            <v/>
          </cell>
        </row>
        <row r="93">
          <cell r="J93" t="str">
            <v/>
          </cell>
        </row>
        <row r="94">
          <cell r="J94" t="str">
            <v/>
          </cell>
        </row>
        <row r="95">
          <cell r="J95" t="str">
            <v/>
          </cell>
        </row>
        <row r="96">
          <cell r="J96" t="str">
            <v/>
          </cell>
        </row>
        <row r="97">
          <cell r="J97" t="str">
            <v/>
          </cell>
        </row>
        <row r="98">
          <cell r="J98" t="str">
            <v/>
          </cell>
        </row>
        <row r="99">
          <cell r="J99" t="str">
            <v/>
          </cell>
        </row>
        <row r="100">
          <cell r="J100" t="str">
            <v/>
          </cell>
        </row>
        <row r="101">
          <cell r="J101" t="str">
            <v/>
          </cell>
        </row>
      </sheetData>
      <sheetData sheetId="8"/>
      <sheetData sheetId="9"/>
      <sheetData sheetId="10">
        <row r="2">
          <cell r="B2">
            <v>200</v>
          </cell>
        </row>
        <row r="3">
          <cell r="I3">
            <v>42</v>
          </cell>
        </row>
        <row r="6">
          <cell r="A6" t="str">
            <v>Cortes del Mes</v>
          </cell>
        </row>
        <row r="9">
          <cell r="A9" t="str">
            <v>MAYO</v>
          </cell>
          <cell r="I9" t="str">
            <v>Final</v>
          </cell>
        </row>
        <row r="10">
          <cell r="A10" t="str">
            <v>1 Semama</v>
          </cell>
          <cell r="I10" t="str">
            <v>Cortes</v>
          </cell>
        </row>
        <row r="11">
          <cell r="A11">
            <v>43587</v>
          </cell>
          <cell r="I11">
            <v>0</v>
          </cell>
        </row>
        <row r="12">
          <cell r="A12">
            <v>43588</v>
          </cell>
          <cell r="I12">
            <v>0</v>
          </cell>
        </row>
        <row r="13">
          <cell r="A13">
            <v>43589</v>
          </cell>
          <cell r="I13">
            <v>0</v>
          </cell>
        </row>
        <row r="65">
          <cell r="B65">
            <v>22</v>
          </cell>
        </row>
      </sheetData>
      <sheetData sheetId="11">
        <row r="2">
          <cell r="B2">
            <v>1447</v>
          </cell>
        </row>
        <row r="6">
          <cell r="B6" t="str">
            <v>Cortes</v>
          </cell>
          <cell r="E6" t="str">
            <v>Cortes</v>
          </cell>
          <cell r="H6" t="str">
            <v>Total</v>
          </cell>
        </row>
        <row r="7">
          <cell r="B7" t="str">
            <v>Mañana</v>
          </cell>
          <cell r="E7" t="str">
            <v>Tarde</v>
          </cell>
          <cell r="H7" t="str">
            <v>Cortes</v>
          </cell>
        </row>
        <row r="8">
          <cell r="B8">
            <v>12</v>
          </cell>
          <cell r="E8">
            <v>8</v>
          </cell>
          <cell r="H8">
            <v>20</v>
          </cell>
        </row>
        <row r="9">
          <cell r="H9">
            <v>0</v>
          </cell>
        </row>
        <row r="10">
          <cell r="H10">
            <v>0</v>
          </cell>
        </row>
      </sheetData>
      <sheetData sheetId="12">
        <row r="1">
          <cell r="H1">
            <v>0.5</v>
          </cell>
        </row>
        <row r="2">
          <cell r="B2">
            <v>1295</v>
          </cell>
        </row>
        <row r="5">
          <cell r="B5" t="str">
            <v>Cortes</v>
          </cell>
          <cell r="E5" t="str">
            <v>Cortes</v>
          </cell>
          <cell r="H5" t="str">
            <v>Total</v>
          </cell>
        </row>
        <row r="6">
          <cell r="B6" t="str">
            <v>Mañana</v>
          </cell>
          <cell r="E6" t="str">
            <v>Tarde</v>
          </cell>
          <cell r="H6" t="str">
            <v>Cortes</v>
          </cell>
        </row>
        <row r="7">
          <cell r="B7">
            <v>11</v>
          </cell>
          <cell r="E7">
            <v>11</v>
          </cell>
          <cell r="H7">
            <v>22</v>
          </cell>
        </row>
        <row r="8">
          <cell r="H8">
            <v>0</v>
          </cell>
        </row>
        <row r="9">
          <cell r="H9">
            <v>0</v>
          </cell>
        </row>
      </sheetData>
      <sheetData sheetId="13">
        <row r="6">
          <cell r="B6" t="str">
            <v>Cortes</v>
          </cell>
          <cell r="E6" t="str">
            <v>Cortes</v>
          </cell>
          <cell r="H6" t="str">
            <v>Total</v>
          </cell>
        </row>
        <row r="7">
          <cell r="B7" t="str">
            <v>Mañana</v>
          </cell>
          <cell r="E7" t="str">
            <v>Tarde</v>
          </cell>
          <cell r="H7" t="str">
            <v>Cortes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38"/>
  <sheetViews>
    <sheetView zoomScale="77" zoomScaleNormal="77" workbookViewId="0">
      <selection activeCell="U5" sqref="U5"/>
    </sheetView>
  </sheetViews>
  <sheetFormatPr baseColWidth="10" defaultRowHeight="15" x14ac:dyDescent="0.25"/>
  <sheetData>
    <row r="1" spans="1:24" x14ac:dyDescent="0.25">
      <c r="J1" s="1"/>
      <c r="L1" s="2"/>
      <c r="N1" s="3"/>
      <c r="P1" s="4"/>
      <c r="Q1" s="5"/>
      <c r="R1" s="5"/>
      <c r="S1" s="5"/>
      <c r="T1" s="6"/>
    </row>
    <row r="2" spans="1:24" x14ac:dyDescent="0.25">
      <c r="A2" s="7">
        <v>2018</v>
      </c>
      <c r="B2" s="7"/>
      <c r="C2" s="8" t="s">
        <v>0</v>
      </c>
      <c r="D2" s="7">
        <v>16465.66</v>
      </c>
      <c r="E2" s="9"/>
      <c r="F2" s="7">
        <v>748.4</v>
      </c>
      <c r="G2" s="7">
        <v>5.4</v>
      </c>
      <c r="H2" s="9"/>
      <c r="I2" s="7">
        <v>180</v>
      </c>
      <c r="J2" s="7">
        <v>39.450000000000003</v>
      </c>
      <c r="K2" s="10">
        <f>I2/J2</f>
        <v>4.5627376425855513</v>
      </c>
      <c r="L2" s="11">
        <v>1145</v>
      </c>
      <c r="M2" s="12" t="s">
        <v>1</v>
      </c>
      <c r="N2" s="13"/>
      <c r="P2" s="4"/>
      <c r="Q2" s="5"/>
      <c r="R2" s="5"/>
      <c r="S2" s="5"/>
      <c r="T2" s="6"/>
    </row>
    <row r="3" spans="1:24" x14ac:dyDescent="0.25">
      <c r="A3" s="14" t="s">
        <v>2</v>
      </c>
      <c r="B3" s="14" t="s">
        <v>3</v>
      </c>
      <c r="C3" s="15" t="s">
        <v>4</v>
      </c>
      <c r="D3" s="16" t="s">
        <v>5</v>
      </c>
      <c r="E3" s="16" t="s">
        <v>6</v>
      </c>
      <c r="F3" s="15" t="s">
        <v>7</v>
      </c>
      <c r="G3" s="17" t="s">
        <v>8</v>
      </c>
      <c r="H3" s="17" t="s">
        <v>6</v>
      </c>
      <c r="I3" s="17" t="s">
        <v>9</v>
      </c>
      <c r="J3" s="14" t="s">
        <v>10</v>
      </c>
      <c r="K3" s="15" t="s">
        <v>11</v>
      </c>
      <c r="L3" s="17" t="s">
        <v>12</v>
      </c>
      <c r="M3" s="12" t="s">
        <v>13</v>
      </c>
      <c r="N3" s="13"/>
      <c r="P3" s="6"/>
      <c r="Q3" s="9"/>
      <c r="R3" s="6"/>
      <c r="S3" s="18"/>
      <c r="T3" s="6"/>
    </row>
    <row r="4" spans="1:24" x14ac:dyDescent="0.25">
      <c r="A4" s="19">
        <v>2019</v>
      </c>
      <c r="B4" s="20" t="str">
        <f>IF(C4=[1]Santiago!$A$9,[1]Santiago!$B$65,"")</f>
        <v/>
      </c>
      <c r="C4" s="21" t="s">
        <v>14</v>
      </c>
      <c r="D4" s="22" t="str">
        <f>IF(C4=$R$5,$R$6,"")</f>
        <v/>
      </c>
      <c r="E4" s="23" t="str">
        <f>IFERROR((D4-D2)/(ABS(D2)),"")</f>
        <v/>
      </c>
      <c r="F4" s="24" t="str">
        <f>IF(C4=$R$35,$R$38,"")</f>
        <v/>
      </c>
      <c r="G4" s="24" t="str">
        <f>IF(C4=$R$35,$R$40,"")</f>
        <v/>
      </c>
      <c r="H4" s="23" t="str">
        <f>IFERROR((G4-G2)/ABS(G2),"")</f>
        <v/>
      </c>
      <c r="I4" s="25" t="str">
        <f>IF(C4=$R$35,[1]Santiago!$B$2,"")</f>
        <v/>
      </c>
      <c r="J4" s="26"/>
      <c r="K4" s="24" t="str">
        <f>IFERROR(I4/J4,"")</f>
        <v/>
      </c>
      <c r="L4" s="27" t="str">
        <f>IF(C4=$R$35,[1]Santiago!$I$3,"")</f>
        <v/>
      </c>
      <c r="M4" s="28" t="str">
        <f>IFERROR((G4*B4)/L4,"")</f>
        <v/>
      </c>
      <c r="N4" s="29"/>
      <c r="Q4" s="9"/>
      <c r="S4" s="18"/>
    </row>
    <row r="5" spans="1:24" x14ac:dyDescent="0.25">
      <c r="A5" s="5"/>
      <c r="B5" s="20" t="str">
        <f>IF(C5=[1]Santiago!$A$9,[1]Santiago!$B$65,"")</f>
        <v/>
      </c>
      <c r="C5" s="21" t="s">
        <v>15</v>
      </c>
      <c r="D5" s="22" t="str">
        <f t="shared" ref="D5:D15" si="0">IF(C5=$R$5,$R$6,"")</f>
        <v/>
      </c>
      <c r="E5" s="30" t="str">
        <f>IFERROR(((D5-D4)/ABS(D4)),"")</f>
        <v/>
      </c>
      <c r="F5" s="24" t="str">
        <f t="shared" ref="F5:F15" si="1">IF(C5=$R$35,$R$38,"")</f>
        <v/>
      </c>
      <c r="G5" s="24" t="str">
        <f t="shared" ref="G5:G15" si="2">IF(C5=$R$35,$R$40,"")</f>
        <v/>
      </c>
      <c r="H5" s="30" t="str">
        <f>IFERROR(((G5-G4)/ABS(G4)),"")</f>
        <v/>
      </c>
      <c r="I5" s="25" t="str">
        <f>IF(C5=$R$35,[1]Santiago!$B$2,"")</f>
        <v/>
      </c>
      <c r="J5" s="31"/>
      <c r="K5" s="24" t="str">
        <f t="shared" ref="K5:K15" si="3">IFERROR(I5/J5,"")</f>
        <v/>
      </c>
      <c r="L5" s="27" t="str">
        <f>IF(C5=$R$35,[1]Santiago!$I$3,"")</f>
        <v/>
      </c>
      <c r="M5" s="28" t="str">
        <f>IFERROR((G5*B5)/L5,"")</f>
        <v/>
      </c>
      <c r="N5" s="29"/>
      <c r="R5" s="32" t="str">
        <f>Hoja2!A3</f>
        <v>MAYO</v>
      </c>
      <c r="U5" t="s">
        <v>42</v>
      </c>
    </row>
    <row r="6" spans="1:24" ht="15.75" x14ac:dyDescent="0.25">
      <c r="A6" s="5"/>
      <c r="B6" s="20" t="str">
        <f>IF(C6=[1]Santiago!$A$9,[1]Santiago!$B$65,"")</f>
        <v/>
      </c>
      <c r="C6" s="21" t="s">
        <v>16</v>
      </c>
      <c r="D6" s="22" t="str">
        <f t="shared" si="0"/>
        <v/>
      </c>
      <c r="E6" s="30" t="str">
        <f t="shared" ref="E6:E15" si="4">IFERROR(((D6-D5)/ABS(D5)),"")</f>
        <v/>
      </c>
      <c r="F6" s="24" t="str">
        <f t="shared" si="1"/>
        <v/>
      </c>
      <c r="G6" s="24" t="str">
        <f t="shared" si="2"/>
        <v/>
      </c>
      <c r="H6" s="30" t="str">
        <f t="shared" ref="H6:H15" si="5">IFERROR(((G6-G5)/ABS(G5)),"")</f>
        <v/>
      </c>
      <c r="I6" s="25" t="str">
        <f>IF(C6=$R$35,[1]Santiago!$B$2,"")</f>
        <v/>
      </c>
      <c r="J6" s="31"/>
      <c r="K6" s="24" t="str">
        <f t="shared" si="3"/>
        <v/>
      </c>
      <c r="L6" s="27" t="str">
        <f>IF(C6=$R$35,[1]Santiago!$I$3,"")</f>
        <v/>
      </c>
      <c r="M6" s="28" t="str">
        <f t="shared" ref="M6:M14" si="6">IFERROR((G6*B6)/L6,"")</f>
        <v/>
      </c>
      <c r="N6" s="29"/>
      <c r="P6" s="33" t="s">
        <v>17</v>
      </c>
      <c r="Q6" s="33"/>
      <c r="R6" s="34">
        <v>1000</v>
      </c>
    </row>
    <row r="7" spans="1:24" x14ac:dyDescent="0.25">
      <c r="A7" s="5"/>
      <c r="B7" s="20" t="str">
        <f>IF(C7=[1]Santiago!$A$9,[1]Santiago!$B$65,"")</f>
        <v/>
      </c>
      <c r="C7" s="21" t="s">
        <v>18</v>
      </c>
      <c r="D7" s="22" t="str">
        <f t="shared" si="0"/>
        <v/>
      </c>
      <c r="E7" s="30" t="str">
        <f t="shared" si="4"/>
        <v/>
      </c>
      <c r="F7" s="24" t="str">
        <f t="shared" si="1"/>
        <v/>
      </c>
      <c r="G7" s="24" t="str">
        <f t="shared" si="2"/>
        <v/>
      </c>
      <c r="H7" s="30" t="str">
        <f t="shared" si="5"/>
        <v/>
      </c>
      <c r="I7" s="25" t="str">
        <f>IF(C7=$R$35,[1]Santiago!$B$2,"")</f>
        <v/>
      </c>
      <c r="J7" s="31"/>
      <c r="K7" s="24" t="str">
        <f t="shared" si="3"/>
        <v/>
      </c>
      <c r="L7" s="27" t="str">
        <f>IF(C7=$R$35,[1]Santiago!$I$3,"")</f>
        <v/>
      </c>
      <c r="M7" s="28" t="str">
        <f t="shared" si="6"/>
        <v/>
      </c>
      <c r="N7" s="29"/>
    </row>
    <row r="8" spans="1:24" ht="16.5" x14ac:dyDescent="0.3">
      <c r="A8" s="5"/>
      <c r="B8" s="20">
        <f>IF(C8=[1]Santiago!$A$9,[1]Santiago!$B$65,"")</f>
        <v>22</v>
      </c>
      <c r="C8" s="21" t="s">
        <v>19</v>
      </c>
      <c r="D8" s="22">
        <f t="shared" si="0"/>
        <v>1000</v>
      </c>
      <c r="E8" s="30" t="str">
        <f t="shared" si="4"/>
        <v/>
      </c>
      <c r="F8" s="24" t="str">
        <f t="shared" si="1"/>
        <v/>
      </c>
      <c r="G8" s="24" t="str">
        <f t="shared" si="2"/>
        <v/>
      </c>
      <c r="H8" s="30" t="str">
        <f t="shared" si="5"/>
        <v/>
      </c>
      <c r="I8" s="25" t="str">
        <f>IF(C8=$R$35,[1]Santiago!$B$2,"")</f>
        <v/>
      </c>
      <c r="J8" s="31"/>
      <c r="K8" s="24" t="str">
        <f t="shared" si="3"/>
        <v/>
      </c>
      <c r="L8" s="27" t="str">
        <f>IF(C8=$R$35,[1]Santiago!$I$3,"")</f>
        <v/>
      </c>
      <c r="M8" s="28" t="str">
        <f t="shared" si="6"/>
        <v/>
      </c>
      <c r="N8" s="29"/>
      <c r="P8" s="35"/>
      <c r="Q8" s="90"/>
      <c r="R8" s="91"/>
      <c r="S8" s="6"/>
      <c r="T8" s="92"/>
      <c r="U8" s="6"/>
      <c r="V8" s="6"/>
      <c r="W8" s="6"/>
      <c r="X8" s="6"/>
    </row>
    <row r="9" spans="1:24" x14ac:dyDescent="0.25">
      <c r="A9" s="5"/>
      <c r="B9" s="20" t="str">
        <f>IF(C9=[1]Santiago!$A$9,[1]Santiago!$B$65,"")</f>
        <v/>
      </c>
      <c r="C9" s="21" t="s">
        <v>20</v>
      </c>
      <c r="D9" s="22" t="str">
        <f t="shared" si="0"/>
        <v/>
      </c>
      <c r="E9" s="30" t="str">
        <f t="shared" si="4"/>
        <v/>
      </c>
      <c r="F9" s="24" t="str">
        <f t="shared" si="1"/>
        <v/>
      </c>
      <c r="G9" s="24" t="str">
        <f t="shared" si="2"/>
        <v/>
      </c>
      <c r="H9" s="30" t="str">
        <f t="shared" si="5"/>
        <v/>
      </c>
      <c r="I9" s="25" t="str">
        <f>IF(C9=$R$35,[1]Santiago!$B$2,"")</f>
        <v/>
      </c>
      <c r="J9" s="31"/>
      <c r="K9" s="24" t="str">
        <f t="shared" si="3"/>
        <v/>
      </c>
      <c r="L9" s="27" t="str">
        <f>IF(C9=$R$35,[1]Santiago!$I$3,"")</f>
        <v/>
      </c>
      <c r="M9" s="28" t="str">
        <f t="shared" si="6"/>
        <v/>
      </c>
      <c r="N9" s="29"/>
      <c r="P9" s="6"/>
      <c r="Q9" s="6"/>
      <c r="R9" s="36"/>
      <c r="S9" s="6"/>
      <c r="T9" s="93"/>
      <c r="U9" s="6"/>
      <c r="V9" s="6"/>
      <c r="W9" s="6"/>
      <c r="X9" s="6"/>
    </row>
    <row r="10" spans="1:24" x14ac:dyDescent="0.25">
      <c r="A10" s="37"/>
      <c r="B10" s="20" t="str">
        <f>IF(C10=[1]Santiago!$A$9,[1]Santiago!$B$65,"")</f>
        <v/>
      </c>
      <c r="C10" s="21" t="s">
        <v>21</v>
      </c>
      <c r="D10" s="22" t="str">
        <f t="shared" si="0"/>
        <v/>
      </c>
      <c r="E10" s="30" t="str">
        <f t="shared" si="4"/>
        <v/>
      </c>
      <c r="F10" s="24" t="str">
        <f t="shared" si="1"/>
        <v/>
      </c>
      <c r="G10" s="24" t="str">
        <f t="shared" si="2"/>
        <v/>
      </c>
      <c r="H10" s="30" t="str">
        <f t="shared" si="5"/>
        <v/>
      </c>
      <c r="I10" s="25" t="str">
        <f>IF(C10=$R$35,[1]Santiago!$B$2,"")</f>
        <v/>
      </c>
      <c r="J10" s="31"/>
      <c r="K10" s="24" t="str">
        <f t="shared" si="3"/>
        <v/>
      </c>
      <c r="L10" s="27" t="str">
        <f>IF(C10=$R$35,[1]Santiago!$I$3,"")</f>
        <v/>
      </c>
      <c r="M10" s="28" t="str">
        <f t="shared" si="6"/>
        <v/>
      </c>
      <c r="N10" s="29"/>
      <c r="P10" s="94"/>
      <c r="Q10" s="95"/>
      <c r="R10" s="96"/>
      <c r="S10" s="6"/>
      <c r="T10" s="6"/>
      <c r="U10" s="6"/>
      <c r="V10" s="6"/>
      <c r="W10" s="6"/>
      <c r="X10" s="6"/>
    </row>
    <row r="11" spans="1:24" ht="15.75" x14ac:dyDescent="0.3">
      <c r="A11" s="5"/>
      <c r="B11" s="20" t="str">
        <f>IF(C11=[1]Santiago!$A$9,[1]Santiago!$B$65,"")</f>
        <v/>
      </c>
      <c r="C11" s="21" t="s">
        <v>22</v>
      </c>
      <c r="D11" s="22" t="str">
        <f t="shared" si="0"/>
        <v/>
      </c>
      <c r="E11" s="30" t="str">
        <f t="shared" si="4"/>
        <v/>
      </c>
      <c r="F11" s="24" t="str">
        <f t="shared" si="1"/>
        <v/>
      </c>
      <c r="G11" s="24" t="str">
        <f t="shared" si="2"/>
        <v/>
      </c>
      <c r="H11" s="30" t="str">
        <f t="shared" si="5"/>
        <v/>
      </c>
      <c r="I11" s="25" t="str">
        <f>IF(C11=$R$35,[1]Santiago!$B$2,"")</f>
        <v/>
      </c>
      <c r="J11" s="31"/>
      <c r="K11" s="24" t="str">
        <f t="shared" si="3"/>
        <v/>
      </c>
      <c r="L11" s="27" t="str">
        <f>IF(C11=$R$35,[1]Santiago!$I$3,"")</f>
        <v/>
      </c>
      <c r="M11" s="38" t="str">
        <f t="shared" si="6"/>
        <v/>
      </c>
      <c r="N11" s="39"/>
      <c r="P11" s="6"/>
      <c r="Q11" s="36"/>
      <c r="R11" s="6"/>
      <c r="S11" s="6"/>
      <c r="T11" s="97"/>
      <c r="U11" s="6"/>
      <c r="V11" s="6"/>
      <c r="W11" s="6"/>
      <c r="X11" s="6"/>
    </row>
    <row r="12" spans="1:24" ht="15.75" x14ac:dyDescent="0.3">
      <c r="A12" s="5"/>
      <c r="B12" s="20" t="str">
        <f>IF(C12=[1]Santiago!$A$9,[1]Santiago!$B$65,"")</f>
        <v/>
      </c>
      <c r="C12" s="21" t="s">
        <v>23</v>
      </c>
      <c r="D12" s="22" t="str">
        <f t="shared" si="0"/>
        <v/>
      </c>
      <c r="E12" s="30" t="str">
        <f t="shared" si="4"/>
        <v/>
      </c>
      <c r="F12" s="24" t="str">
        <f t="shared" si="1"/>
        <v/>
      </c>
      <c r="G12" s="24" t="str">
        <f t="shared" si="2"/>
        <v/>
      </c>
      <c r="H12" s="30" t="str">
        <f t="shared" si="5"/>
        <v/>
      </c>
      <c r="I12" s="25" t="str">
        <f>IF(C12=$R$35,[1]Santiago!$B$2,"")</f>
        <v/>
      </c>
      <c r="J12" s="40"/>
      <c r="K12" s="24" t="str">
        <f t="shared" si="3"/>
        <v/>
      </c>
      <c r="L12" s="27" t="str">
        <f>IF(C12=$R$35,[1]Santiago!$I$3,"")</f>
        <v/>
      </c>
      <c r="M12" s="38" t="str">
        <f t="shared" si="6"/>
        <v/>
      </c>
      <c r="N12" s="39"/>
      <c r="P12" s="2"/>
      <c r="Q12" s="41"/>
      <c r="R12" s="42"/>
    </row>
    <row r="13" spans="1:24" ht="15.75" x14ac:dyDescent="0.3">
      <c r="A13" s="43"/>
      <c r="B13" s="20" t="str">
        <f>IF(C13=[1]Santiago!$A$9,[1]Santiago!$B$65,"")</f>
        <v/>
      </c>
      <c r="C13" s="21" t="s">
        <v>24</v>
      </c>
      <c r="D13" s="22" t="str">
        <f t="shared" si="0"/>
        <v/>
      </c>
      <c r="E13" s="30" t="str">
        <f t="shared" si="4"/>
        <v/>
      </c>
      <c r="F13" s="24" t="str">
        <f t="shared" si="1"/>
        <v/>
      </c>
      <c r="G13" s="24" t="str">
        <f t="shared" si="2"/>
        <v/>
      </c>
      <c r="H13" s="30" t="str">
        <f t="shared" si="5"/>
        <v/>
      </c>
      <c r="I13" s="25" t="str">
        <f>IF(C13=$R$35,[1]Santiago!$B$2,"")</f>
        <v/>
      </c>
      <c r="J13" s="40"/>
      <c r="K13" s="24" t="str">
        <f t="shared" si="3"/>
        <v/>
      </c>
      <c r="L13" s="27" t="str">
        <f>IF(C13=$R$35,[1]Santiago!$I$3,"")</f>
        <v/>
      </c>
      <c r="M13" s="38" t="str">
        <f t="shared" si="6"/>
        <v/>
      </c>
      <c r="N13" s="39"/>
      <c r="P13" s="2"/>
      <c r="Q13" s="41"/>
      <c r="R13" s="44"/>
    </row>
    <row r="14" spans="1:24" ht="15.75" x14ac:dyDescent="0.3">
      <c r="A14" s="43"/>
      <c r="B14" s="20" t="str">
        <f>IF(C14=[1]Santiago!$A$9,[1]Santiago!$B$65,"")</f>
        <v/>
      </c>
      <c r="C14" s="21" t="s">
        <v>25</v>
      </c>
      <c r="D14" s="22" t="str">
        <f t="shared" si="0"/>
        <v/>
      </c>
      <c r="E14" s="30" t="str">
        <f t="shared" si="4"/>
        <v/>
      </c>
      <c r="F14" s="24" t="str">
        <f t="shared" si="1"/>
        <v/>
      </c>
      <c r="G14" s="24" t="str">
        <f t="shared" si="2"/>
        <v/>
      </c>
      <c r="H14" s="30" t="str">
        <f t="shared" si="5"/>
        <v/>
      </c>
      <c r="I14" s="25" t="str">
        <f>IF(C14=$R$35,[1]Santiago!$B$2,"")</f>
        <v/>
      </c>
      <c r="J14" s="40"/>
      <c r="K14" s="24" t="str">
        <f t="shared" si="3"/>
        <v/>
      </c>
      <c r="L14" s="27" t="str">
        <f>IF(C14=$R$35,[1]Santiago!$I$3,"")</f>
        <v/>
      </c>
      <c r="M14" s="38" t="str">
        <f t="shared" si="6"/>
        <v/>
      </c>
      <c r="N14" s="39"/>
    </row>
    <row r="15" spans="1:24" ht="15.75" x14ac:dyDescent="0.3">
      <c r="A15" s="43"/>
      <c r="B15" s="20" t="str">
        <f>IF(C15=[1]Santiago!$A$9,[1]Santiago!$B$65,"")</f>
        <v/>
      </c>
      <c r="C15" s="21" t="s">
        <v>0</v>
      </c>
      <c r="D15" s="22" t="str">
        <f t="shared" si="0"/>
        <v/>
      </c>
      <c r="E15" s="30" t="str">
        <f t="shared" si="4"/>
        <v/>
      </c>
      <c r="F15" s="24" t="str">
        <f t="shared" si="1"/>
        <v/>
      </c>
      <c r="G15" s="24" t="str">
        <f t="shared" si="2"/>
        <v/>
      </c>
      <c r="H15" s="30" t="str">
        <f t="shared" si="5"/>
        <v/>
      </c>
      <c r="I15" s="25" t="str">
        <f>IF(C15=$R$35,[1]Santiago!$B$2,"")</f>
        <v/>
      </c>
      <c r="J15" s="40"/>
      <c r="K15" s="24" t="str">
        <f t="shared" si="3"/>
        <v/>
      </c>
      <c r="L15" s="27" t="str">
        <f>IF(C15=$R$35,[1]Santiago!$I$3,"")</f>
        <v/>
      </c>
      <c r="M15" s="38">
        <v>7.9899999999999999E-2</v>
      </c>
      <c r="N15" s="39"/>
      <c r="O15" s="36"/>
      <c r="P15" s="45"/>
    </row>
    <row r="16" spans="1:24" x14ac:dyDescent="0.25">
      <c r="C16" s="46" t="s">
        <v>26</v>
      </c>
      <c r="D16" s="47">
        <f>SUM(D4:D15)/COUNT(D4:D15)</f>
        <v>1000</v>
      </c>
      <c r="F16" s="98"/>
      <c r="G16" s="98"/>
      <c r="H16" s="6"/>
      <c r="I16" s="6"/>
      <c r="J16" s="6"/>
      <c r="K16" s="6"/>
      <c r="L16" s="99"/>
      <c r="M16" s="48"/>
      <c r="N16" s="48"/>
      <c r="O16" s="6"/>
      <c r="P16" s="45"/>
    </row>
    <row r="17" spans="1:20" x14ac:dyDescent="0.25">
      <c r="N17" s="3"/>
      <c r="O17" s="6"/>
      <c r="P17" s="36"/>
    </row>
    <row r="18" spans="1:20" x14ac:dyDescent="0.25">
      <c r="N18" s="3"/>
      <c r="O18" s="6"/>
      <c r="P18" s="45"/>
    </row>
    <row r="22" spans="1:20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ht="15.75" x14ac:dyDescent="0.25">
      <c r="A23" s="50"/>
      <c r="B23" s="51"/>
      <c r="C23" s="6"/>
      <c r="D23" s="52"/>
      <c r="E23" s="6"/>
      <c r="F23" s="53"/>
      <c r="G23" s="53"/>
      <c r="H23" s="53"/>
      <c r="I23" s="6"/>
      <c r="J23" s="6"/>
      <c r="K23" s="6"/>
      <c r="L23" s="6"/>
      <c r="M23" s="6"/>
      <c r="N23" s="6"/>
      <c r="O23" s="6"/>
      <c r="P23" s="6"/>
      <c r="Q23" s="6"/>
      <c r="R23" s="6"/>
      <c r="S23" s="104"/>
      <c r="T23" s="104"/>
    </row>
    <row r="24" spans="1:20" ht="16.5" x14ac:dyDescent="0.3">
      <c r="A24" s="1"/>
      <c r="B24" s="6"/>
      <c r="C24" s="6"/>
      <c r="D24" s="6"/>
      <c r="E24" s="6"/>
      <c r="F24" s="6"/>
      <c r="G24" s="6"/>
      <c r="H24" s="6"/>
      <c r="I24" s="105"/>
      <c r="J24" s="106"/>
      <c r="K24" s="6"/>
      <c r="L24" s="107"/>
      <c r="M24" s="6"/>
      <c r="N24" s="119"/>
      <c r="O24" s="119"/>
      <c r="P24" s="58"/>
      <c r="Q24" s="58"/>
      <c r="R24" s="58"/>
      <c r="S24" s="100"/>
      <c r="T24" s="101"/>
    </row>
    <row r="25" spans="1:20" ht="15.75" x14ac:dyDescent="0.25">
      <c r="A25" s="107"/>
      <c r="B25" s="108"/>
      <c r="C25" s="13"/>
      <c r="D25" s="13"/>
      <c r="E25" s="108"/>
      <c r="F25" s="13"/>
      <c r="G25" s="13"/>
      <c r="H25" s="108"/>
      <c r="I25" s="105"/>
      <c r="J25" s="105"/>
      <c r="K25" s="6"/>
      <c r="L25" s="109"/>
      <c r="M25" s="6"/>
      <c r="N25" s="67"/>
      <c r="O25" s="67"/>
      <c r="P25" s="1"/>
      <c r="Q25" s="6"/>
      <c r="R25" s="67"/>
      <c r="S25" s="102"/>
      <c r="T25" s="102"/>
    </row>
    <row r="26" spans="1:20" x14ac:dyDescent="0.25">
      <c r="A26" s="110"/>
      <c r="B26" s="49"/>
      <c r="C26" s="49"/>
      <c r="D26" s="111"/>
      <c r="E26" s="49"/>
      <c r="F26" s="49"/>
      <c r="G26" s="111"/>
      <c r="H26" s="112"/>
      <c r="I26" s="113"/>
      <c r="J26" s="114"/>
      <c r="K26" s="6"/>
      <c r="L26" s="114"/>
      <c r="M26" s="6"/>
      <c r="N26" s="67"/>
      <c r="O26" s="67"/>
      <c r="P26" s="115"/>
      <c r="Q26" s="6"/>
      <c r="R26" s="67"/>
      <c r="S26" s="103"/>
      <c r="T26" s="5"/>
    </row>
    <row r="27" spans="1:20" x14ac:dyDescent="0.25">
      <c r="A27" s="110"/>
      <c r="B27" s="49"/>
      <c r="C27" s="49"/>
      <c r="D27" s="111"/>
      <c r="E27" s="49"/>
      <c r="F27" s="49"/>
      <c r="G27" s="111"/>
      <c r="H27" s="112"/>
      <c r="I27" s="113"/>
      <c r="J27" s="114"/>
      <c r="K27" s="6"/>
      <c r="L27" s="114"/>
      <c r="M27" s="6"/>
      <c r="N27" s="67"/>
      <c r="O27" s="67"/>
      <c r="P27" s="115"/>
      <c r="Q27" s="6"/>
      <c r="R27" s="67"/>
      <c r="S27" s="103"/>
      <c r="T27" s="5"/>
    </row>
    <row r="28" spans="1:20" x14ac:dyDescent="0.25">
      <c r="A28" s="110"/>
      <c r="B28" s="49"/>
      <c r="C28" s="49"/>
      <c r="D28" s="111"/>
      <c r="E28" s="49"/>
      <c r="F28" s="49"/>
      <c r="G28" s="111"/>
      <c r="H28" s="112"/>
      <c r="I28" s="113"/>
      <c r="J28" s="114"/>
      <c r="K28" s="6"/>
      <c r="L28" s="114"/>
      <c r="M28" s="6"/>
      <c r="N28" s="67"/>
      <c r="O28" s="67"/>
      <c r="P28" s="115"/>
      <c r="Q28" s="6"/>
      <c r="R28" s="67"/>
      <c r="S28" s="103"/>
      <c r="T28" s="5"/>
    </row>
    <row r="29" spans="1:20" x14ac:dyDescent="0.25">
      <c r="A29" s="110"/>
      <c r="B29" s="49"/>
      <c r="C29" s="49"/>
      <c r="D29" s="111"/>
      <c r="E29" s="49"/>
      <c r="F29" s="49"/>
      <c r="G29" s="111"/>
      <c r="H29" s="112"/>
      <c r="I29" s="113"/>
      <c r="J29" s="114"/>
      <c r="K29" s="6"/>
      <c r="L29" s="114"/>
      <c r="M29" s="6"/>
      <c r="N29" s="67"/>
      <c r="O29" s="67"/>
      <c r="P29" s="115"/>
      <c r="Q29" s="6"/>
      <c r="R29" s="67"/>
      <c r="S29" s="103"/>
      <c r="T29" s="5"/>
    </row>
    <row r="30" spans="1:20" x14ac:dyDescent="0.25">
      <c r="A30" s="110"/>
      <c r="B30" s="49"/>
      <c r="C30" s="49"/>
      <c r="D30" s="111"/>
      <c r="E30" s="49"/>
      <c r="F30" s="49"/>
      <c r="G30" s="111"/>
      <c r="H30" s="112"/>
      <c r="I30" s="113"/>
      <c r="J30" s="114"/>
      <c r="K30" s="6"/>
      <c r="L30" s="114"/>
      <c r="M30" s="6"/>
      <c r="N30" s="67"/>
      <c r="O30" s="67"/>
      <c r="P30" s="115"/>
      <c r="Q30" s="6"/>
      <c r="R30" s="67"/>
      <c r="S30" s="103"/>
      <c r="T30" s="5"/>
    </row>
    <row r="31" spans="1:20" x14ac:dyDescent="0.25">
      <c r="A31" s="110"/>
      <c r="B31" s="49"/>
      <c r="C31" s="49"/>
      <c r="D31" s="111"/>
      <c r="E31" s="49"/>
      <c r="F31" s="49"/>
      <c r="G31" s="111"/>
      <c r="H31" s="112"/>
      <c r="I31" s="113"/>
      <c r="J31" s="114"/>
      <c r="K31" s="6"/>
      <c r="L31" s="114"/>
      <c r="M31" s="6"/>
      <c r="N31" s="67"/>
      <c r="O31" s="67"/>
      <c r="P31" s="115"/>
      <c r="Q31" s="6"/>
      <c r="R31" s="67"/>
      <c r="S31" s="103"/>
      <c r="T31" s="5"/>
    </row>
    <row r="32" spans="1:20" x14ac:dyDescent="0.25">
      <c r="A32" s="110"/>
      <c r="B32" s="49"/>
      <c r="C32" s="49"/>
      <c r="D32" s="111"/>
      <c r="E32" s="49"/>
      <c r="F32" s="49"/>
      <c r="G32" s="111"/>
      <c r="H32" s="112"/>
      <c r="I32" s="113"/>
      <c r="J32" s="114"/>
      <c r="K32" s="6"/>
      <c r="L32" s="114"/>
      <c r="M32" s="6"/>
      <c r="N32" s="67"/>
      <c r="O32" s="67"/>
      <c r="P32" s="115"/>
      <c r="Q32" s="6"/>
      <c r="R32" s="67"/>
      <c r="S32" s="103"/>
      <c r="T32" s="5"/>
    </row>
    <row r="33" spans="1:20" x14ac:dyDescent="0.25">
      <c r="A33" s="110"/>
      <c r="B33" s="49"/>
      <c r="C33" s="49"/>
      <c r="D33" s="111"/>
      <c r="E33" s="49"/>
      <c r="F33" s="49"/>
      <c r="G33" s="111"/>
      <c r="H33" s="112"/>
      <c r="I33" s="113"/>
      <c r="J33" s="114"/>
      <c r="K33" s="6"/>
      <c r="L33" s="114"/>
      <c r="M33" s="6"/>
      <c r="N33" s="67"/>
      <c r="O33" s="67"/>
      <c r="P33" s="115"/>
      <c r="Q33" s="6"/>
      <c r="R33" s="67"/>
      <c r="S33" s="103"/>
      <c r="T33" s="5"/>
    </row>
    <row r="34" spans="1:20" x14ac:dyDescent="0.25">
      <c r="A34" s="110"/>
      <c r="B34" s="49"/>
      <c r="C34" s="49"/>
      <c r="D34" s="111"/>
      <c r="E34" s="49"/>
      <c r="F34" s="49"/>
      <c r="G34" s="111"/>
      <c r="H34" s="112"/>
      <c r="I34" s="113"/>
      <c r="J34" s="114"/>
      <c r="K34" s="6"/>
      <c r="L34" s="114"/>
      <c r="M34" s="6"/>
      <c r="N34" s="67"/>
      <c r="O34" s="67"/>
      <c r="P34" s="115"/>
      <c r="Q34" s="44"/>
      <c r="R34" s="67"/>
      <c r="S34" s="103"/>
      <c r="T34" s="5"/>
    </row>
    <row r="35" spans="1:20" ht="15.75" x14ac:dyDescent="0.3">
      <c r="A35" s="92"/>
      <c r="B35" s="37"/>
      <c r="C35" s="116"/>
      <c r="D35" s="117"/>
      <c r="E35" s="37"/>
      <c r="F35" s="116"/>
      <c r="G35" s="117"/>
      <c r="H35" s="37"/>
      <c r="I35" s="86"/>
      <c r="J35" s="86"/>
      <c r="K35" s="6"/>
      <c r="L35" s="6"/>
      <c r="M35" s="6"/>
      <c r="N35" s="5"/>
      <c r="O35" s="5"/>
      <c r="P35" s="118"/>
      <c r="Q35" s="45"/>
      <c r="R35" s="6"/>
      <c r="S35" s="6"/>
      <c r="T35" s="6"/>
    </row>
    <row r="36" spans="1:20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P37" s="3"/>
      <c r="Q37" s="3"/>
      <c r="R37" s="3"/>
    </row>
    <row r="38" spans="1:20" x14ac:dyDescent="0.25">
      <c r="P38" s="3"/>
      <c r="Q38" s="3"/>
      <c r="R38" s="3"/>
    </row>
  </sheetData>
  <mergeCells count="1">
    <mergeCell ref="P6:Q6"/>
  </mergeCells>
  <conditionalFormatting sqref="D4:D15">
    <cfRule type="top10" dxfId="9" priority="4" rank="1"/>
  </conditionalFormatting>
  <conditionalFormatting sqref="A26:A34">
    <cfRule type="timePeriod" dxfId="5" priority="3" timePeriod="today">
      <formula>FLOOR(A26,1)=TODAY()</formula>
    </cfRule>
  </conditionalFormatting>
  <conditionalFormatting sqref="I26:I34">
    <cfRule type="top10" dxfId="4" priority="2" rank="1"/>
  </conditionalFormatting>
  <conditionalFormatting sqref="P26:P34">
    <cfRule type="top10" dxfId="3" priority="1" rank="1"/>
  </conditionalFormatting>
  <dataValidations count="3">
    <dataValidation type="whole" allowBlank="1" showInputMessage="1" showErrorMessage="1" sqref="B26:B34 E26:E34 H26:H34">
      <formula1>0</formula1>
      <formula2>4000</formula2>
    </dataValidation>
    <dataValidation type="whole" allowBlank="1" showInputMessage="1" showErrorMessage="1" sqref="F26:G34 C26:D34">
      <formula1>0</formula1>
      <formula2>50</formula2>
    </dataValidation>
    <dataValidation type="date" errorStyle="information" allowBlank="1" showInputMessage="1" showErrorMessage="1" error="Solo año 2019" sqref="A26:A34">
      <formula1>43466</formula1>
      <formula2>43830</formula2>
    </dataValidation>
  </dataValidation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8"/>
  <sheetViews>
    <sheetView tabSelected="1" workbookViewId="0">
      <selection activeCell="C3" sqref="C3"/>
    </sheetView>
  </sheetViews>
  <sheetFormatPr baseColWidth="10" defaultRowHeight="15" x14ac:dyDescent="0.25"/>
  <sheetData>
    <row r="1" spans="1:21" x14ac:dyDescent="0.25">
      <c r="S1" s="6"/>
      <c r="T1" s="6"/>
      <c r="U1" s="6"/>
    </row>
    <row r="2" spans="1:21" ht="15.75" x14ac:dyDescent="0.25">
      <c r="A2" s="50"/>
      <c r="B2" s="51"/>
      <c r="C2" s="3" t="s">
        <v>42</v>
      </c>
      <c r="D2" s="52"/>
      <c r="E2" s="3"/>
      <c r="F2" s="53"/>
      <c r="G2" s="53"/>
      <c r="H2" s="53"/>
      <c r="N2" s="3"/>
      <c r="O2" s="3"/>
      <c r="P2" s="3"/>
      <c r="S2" s="104"/>
      <c r="T2" s="104"/>
      <c r="U2" s="6"/>
    </row>
    <row r="3" spans="1:21" ht="16.5" x14ac:dyDescent="0.3">
      <c r="A3" s="32" t="str">
        <f>UPPER(TEXT(A5,"MMMM"))</f>
        <v>MAYO</v>
      </c>
      <c r="I3" s="54" t="s">
        <v>27</v>
      </c>
      <c r="J3" s="55" t="s">
        <v>28</v>
      </c>
      <c r="L3" s="56" t="s">
        <v>29</v>
      </c>
      <c r="N3" s="57" t="s">
        <v>30</v>
      </c>
      <c r="O3" s="57"/>
      <c r="P3" s="58"/>
      <c r="Q3" s="58"/>
      <c r="R3" s="58"/>
      <c r="S3" s="100"/>
      <c r="T3" s="101"/>
      <c r="U3" s="6"/>
    </row>
    <row r="4" spans="1:21" ht="15.75" x14ac:dyDescent="0.25">
      <c r="A4" s="56" t="s">
        <v>32</v>
      </c>
      <c r="B4" s="59" t="s">
        <v>33</v>
      </c>
      <c r="C4" s="60" t="s">
        <v>31</v>
      </c>
      <c r="D4" s="12" t="s">
        <v>34</v>
      </c>
      <c r="E4" s="59" t="s">
        <v>35</v>
      </c>
      <c r="F4" s="60" t="s">
        <v>31</v>
      </c>
      <c r="G4" s="12" t="s">
        <v>34</v>
      </c>
      <c r="H4" s="61" t="s">
        <v>36</v>
      </c>
      <c r="I4" s="62" t="s">
        <v>31</v>
      </c>
      <c r="J4" s="63" t="s">
        <v>37</v>
      </c>
      <c r="L4" s="64" t="s">
        <v>37</v>
      </c>
      <c r="N4" s="65" t="s">
        <v>38</v>
      </c>
      <c r="O4" s="65" t="s">
        <v>39</v>
      </c>
      <c r="P4" s="66" t="s">
        <v>40</v>
      </c>
      <c r="R4" s="67"/>
      <c r="S4" s="102"/>
      <c r="T4" s="102"/>
      <c r="U4" s="6"/>
    </row>
    <row r="5" spans="1:21" x14ac:dyDescent="0.25">
      <c r="A5" s="68">
        <v>43587</v>
      </c>
      <c r="B5" s="69"/>
      <c r="C5" s="70"/>
      <c r="D5" s="71"/>
      <c r="E5" s="69"/>
      <c r="F5" s="70"/>
      <c r="G5" s="71"/>
      <c r="H5" s="72">
        <f t="shared" ref="H5:H13" si="0">SUM(B5+E5)</f>
        <v>0</v>
      </c>
      <c r="I5" s="73">
        <f t="shared" ref="I5:I13" si="1">SUM(C5+F5)</f>
        <v>0</v>
      </c>
      <c r="J5" s="74">
        <f>SUM(IF('[1]Tab Ventas'!M3:M95=1,IF('[1]Tab Ventas'!A3:A95=A5,'[1]Tab Ventas'!J3:J95)))</f>
        <v>0</v>
      </c>
      <c r="L5" s="74">
        <f>SUMIFS('[1]Tab Ventas'!J3:J95,'[1]Tab Ventas'!A3:A95,[1]Santiago!A5)</f>
        <v>0</v>
      </c>
      <c r="N5" s="75">
        <f>IF(A5="","",C5+[1]Emilio!B2+[1]x!B2+[1]Brian!B1)</f>
        <v>1447</v>
      </c>
      <c r="O5" s="75">
        <f>IF(A5="","",F5+[1]Emilio!E2+[1]x!E2+[1]Brian!E1)</f>
        <v>0</v>
      </c>
      <c r="P5" s="76">
        <f>IF(A5="","",[1]Santiago!I5+[1]Emilio!H2+[1]x!H2+[1]Brian!H1)</f>
        <v>0.5</v>
      </c>
      <c r="R5" s="67"/>
      <c r="S5" s="103"/>
      <c r="T5" s="5"/>
      <c r="U5" s="6"/>
    </row>
    <row r="6" spans="1:21" x14ac:dyDescent="0.25">
      <c r="A6" s="68">
        <v>43588</v>
      </c>
      <c r="B6" s="77"/>
      <c r="C6" s="70"/>
      <c r="D6" s="78"/>
      <c r="E6" s="77"/>
      <c r="F6" s="70"/>
      <c r="G6" s="78"/>
      <c r="H6" s="79">
        <f t="shared" si="0"/>
        <v>0</v>
      </c>
      <c r="I6" s="73">
        <f t="shared" si="1"/>
        <v>0</v>
      </c>
      <c r="J6" s="74">
        <f>SUM(IF('[1]Tab Ventas'!M4:M96=1,IF('[1]Tab Ventas'!A4:A96=A6,'[1]Tab Ventas'!J4:J96)))</f>
        <v>0</v>
      </c>
      <c r="L6" s="74">
        <f>SUMIFS('[1]Tab Ventas'!J4:J96,'[1]Tab Ventas'!A4:A96,[1]Santiago!A6)</f>
        <v>0</v>
      </c>
      <c r="N6" s="75">
        <f>IF(A6="","",C6+[1]Emilio!B3+[1]x!B3+[1]Brian!B2)</f>
        <v>1295</v>
      </c>
      <c r="O6" s="75">
        <f>IF(A6="","",F6+[1]Emilio!E3+[1]x!E3+[1]Brian!E2)</f>
        <v>0</v>
      </c>
      <c r="P6" s="76">
        <f>IF(A6="","",[1]Santiago!I6+[1]Emilio!H3+[1]x!H3+[1]Brian!H2)</f>
        <v>0</v>
      </c>
      <c r="R6" s="67"/>
      <c r="S6" s="103"/>
      <c r="T6" s="5"/>
      <c r="U6" s="6"/>
    </row>
    <row r="7" spans="1:21" x14ac:dyDescent="0.25">
      <c r="A7" s="68">
        <v>43589</v>
      </c>
      <c r="B7" s="77"/>
      <c r="C7" s="70"/>
      <c r="D7" s="78"/>
      <c r="E7" s="77"/>
      <c r="F7" s="70"/>
      <c r="G7" s="78"/>
      <c r="H7" s="79">
        <f t="shared" si="0"/>
        <v>0</v>
      </c>
      <c r="I7" s="73">
        <f t="shared" si="1"/>
        <v>0</v>
      </c>
      <c r="J7" s="74">
        <f>SUM(IF('[1]Tab Ventas'!M5:M97=1,IF('[1]Tab Ventas'!A5:A97=A7,'[1]Tab Ventas'!J5:J97)))</f>
        <v>0</v>
      </c>
      <c r="L7" s="74">
        <f>SUMIFS('[1]Tab Ventas'!J5:J97,'[1]Tab Ventas'!A5:A97,[1]Santiago!A7)</f>
        <v>0</v>
      </c>
      <c r="N7" s="75">
        <f>IF(A7="","",C7+[1]Emilio!B4+[1]x!B4+[1]Brian!B3)</f>
        <v>0</v>
      </c>
      <c r="O7" s="75">
        <f>IF(A7="","",F7+[1]Emilio!E4+[1]x!E4+[1]Brian!E3)</f>
        <v>0</v>
      </c>
      <c r="P7" s="76">
        <f>IF(A7="","",[1]Santiago!I7+[1]Emilio!H4+[1]x!H4+[1]Brian!H3)</f>
        <v>0</v>
      </c>
      <c r="R7" s="67"/>
      <c r="S7" s="103"/>
      <c r="T7" s="5"/>
      <c r="U7" s="6"/>
    </row>
    <row r="8" spans="1:21" x14ac:dyDescent="0.25">
      <c r="A8" s="68"/>
      <c r="B8" s="77"/>
      <c r="C8" s="70"/>
      <c r="D8" s="78"/>
      <c r="E8" s="77"/>
      <c r="F8" s="70"/>
      <c r="G8" s="78"/>
      <c r="H8" s="79">
        <f t="shared" si="0"/>
        <v>0</v>
      </c>
      <c r="I8" s="73">
        <f t="shared" si="1"/>
        <v>0</v>
      </c>
      <c r="J8" s="74">
        <f>SUM(IF('[1]Tab Ventas'!M6:M98=1,IF('[1]Tab Ventas'!A6:A98=A8,'[1]Tab Ventas'!J6:J98)))</f>
        <v>0</v>
      </c>
      <c r="L8" s="74">
        <f>SUMIFS('[1]Tab Ventas'!J6:J98,'[1]Tab Ventas'!A6:A98,[1]Santiago!A8)</f>
        <v>0</v>
      </c>
      <c r="N8" s="75" t="str">
        <f>IF(A8="","",C8+[1]Emilio!B5+[1]x!B5+[1]Brian!B4)</f>
        <v/>
      </c>
      <c r="O8" s="75" t="str">
        <f>IF(A8="","",F8+[1]Emilio!E5+[1]x!E5+[1]Brian!E4)</f>
        <v/>
      </c>
      <c r="P8" s="76" t="str">
        <f>IF(A8="","",[1]Santiago!I8+[1]Emilio!H5+[1]x!H5+[1]Brian!H4)</f>
        <v/>
      </c>
      <c r="R8" s="67"/>
      <c r="S8" s="103"/>
      <c r="T8" s="5"/>
      <c r="U8" s="6"/>
    </row>
    <row r="9" spans="1:21" x14ac:dyDescent="0.25">
      <c r="A9" s="68"/>
      <c r="B9" s="77"/>
      <c r="C9" s="70"/>
      <c r="D9" s="78"/>
      <c r="E9" s="77"/>
      <c r="F9" s="70"/>
      <c r="G9" s="78"/>
      <c r="H9" s="79">
        <f t="shared" si="0"/>
        <v>0</v>
      </c>
      <c r="I9" s="73">
        <f t="shared" si="1"/>
        <v>0</v>
      </c>
      <c r="J9" s="74">
        <f>SUM(IF('[1]Tab Ventas'!M7:M99=1,IF('[1]Tab Ventas'!A7:A99=A9,'[1]Tab Ventas'!J7:J99)))</f>
        <v>0</v>
      </c>
      <c r="L9" s="74">
        <f>SUMIFS('[1]Tab Ventas'!J7:J99,'[1]Tab Ventas'!A7:A99,[1]Santiago!A9)</f>
        <v>0</v>
      </c>
      <c r="N9" s="75" t="str">
        <f>IF(A9="","",C9+[1]Emilio!B6+[1]x!B6+[1]Brian!B5)</f>
        <v/>
      </c>
      <c r="O9" s="75" t="str">
        <f>IF(A9="","",F9+[1]Emilio!E6+[1]x!E6+[1]Brian!E5)</f>
        <v/>
      </c>
      <c r="P9" s="76" t="str">
        <f>IF(A9="","",[1]Santiago!I9+[1]Emilio!H6+[1]x!H6+[1]Brian!H5)</f>
        <v/>
      </c>
      <c r="R9" s="67"/>
      <c r="S9" s="103"/>
      <c r="T9" s="5"/>
      <c r="U9" s="6"/>
    </row>
    <row r="10" spans="1:21" x14ac:dyDescent="0.25">
      <c r="A10" s="68"/>
      <c r="B10" s="77"/>
      <c r="C10" s="70"/>
      <c r="D10" s="78"/>
      <c r="E10" s="77"/>
      <c r="F10" s="70"/>
      <c r="G10" s="78"/>
      <c r="H10" s="79">
        <f t="shared" si="0"/>
        <v>0</v>
      </c>
      <c r="I10" s="73">
        <f t="shared" si="1"/>
        <v>0</v>
      </c>
      <c r="J10" s="74">
        <f>SUM(IF('[1]Tab Ventas'!M8:M100=1,IF('[1]Tab Ventas'!A8:A100=A10,'[1]Tab Ventas'!J8:J100)))</f>
        <v>0</v>
      </c>
      <c r="L10" s="74">
        <f>SUMIFS('[1]Tab Ventas'!J8:J100,'[1]Tab Ventas'!A8:A100,[1]Santiago!A10)</f>
        <v>0</v>
      </c>
      <c r="N10" s="75" t="str">
        <f>IF(A10="","",C10+[1]Emilio!B7+[1]x!B7+[1]Brian!B6)</f>
        <v/>
      </c>
      <c r="O10" s="75" t="str">
        <f>IF(A10="","",F10+[1]Emilio!E7+[1]x!E7+[1]Brian!E6)</f>
        <v/>
      </c>
      <c r="P10" s="76" t="str">
        <f>IF(A10="","",[1]Santiago!I10+[1]Emilio!H7+[1]x!H7+[1]Brian!H6)</f>
        <v/>
      </c>
      <c r="R10" s="67"/>
      <c r="S10" s="103"/>
      <c r="T10" s="5"/>
      <c r="U10" s="6"/>
    </row>
    <row r="11" spans="1:21" x14ac:dyDescent="0.25">
      <c r="A11" s="68"/>
      <c r="B11" s="77"/>
      <c r="C11" s="70"/>
      <c r="D11" s="78"/>
      <c r="E11" s="77"/>
      <c r="F11" s="70"/>
      <c r="G11" s="78"/>
      <c r="H11" s="79">
        <f t="shared" si="0"/>
        <v>0</v>
      </c>
      <c r="I11" s="73">
        <f t="shared" si="1"/>
        <v>0</v>
      </c>
      <c r="J11" s="74">
        <f>SUM(IF('[1]Tab Ventas'!M9:M101=1,IF('[1]Tab Ventas'!A9:A101=A11,'[1]Tab Ventas'!J9:J101)))</f>
        <v>0</v>
      </c>
      <c r="L11" s="74">
        <f>SUMIFS('[1]Tab Ventas'!J9:J101,'[1]Tab Ventas'!A9:A101,[1]Santiago!A11)</f>
        <v>965.25000000000011</v>
      </c>
      <c r="N11" s="75" t="str">
        <f>IF(A11="","",C11+[1]Emilio!B8+[1]x!B8+[1]Brian!B7)</f>
        <v/>
      </c>
      <c r="O11" s="75" t="str">
        <f>IF(A11="","",F11+[1]Emilio!E8+[1]x!E8+[1]Brian!E7)</f>
        <v/>
      </c>
      <c r="P11" s="76" t="str">
        <f>IF(A11="","",[1]Santiago!I11+[1]Emilio!H8+[1]x!H8+[1]Brian!H7)</f>
        <v/>
      </c>
      <c r="R11" s="67"/>
      <c r="S11" s="103"/>
      <c r="T11" s="5"/>
      <c r="U11" s="6"/>
    </row>
    <row r="12" spans="1:21" x14ac:dyDescent="0.25">
      <c r="A12" s="68"/>
      <c r="B12" s="77"/>
      <c r="C12" s="70"/>
      <c r="D12" s="78"/>
      <c r="E12" s="77"/>
      <c r="F12" s="70"/>
      <c r="G12" s="78"/>
      <c r="H12" s="79">
        <f t="shared" si="0"/>
        <v>0</v>
      </c>
      <c r="I12" s="73">
        <f t="shared" si="1"/>
        <v>0</v>
      </c>
      <c r="J12" s="74">
        <f>SUM(IF('[1]Tab Ventas'!M10:M102=1,IF('[1]Tab Ventas'!A10:A102=A12,'[1]Tab Ventas'!J10:J102)))</f>
        <v>0</v>
      </c>
      <c r="L12" s="74">
        <f>SUMIFS('[1]Tab Ventas'!J10:J102,'[1]Tab Ventas'!A10:A102,[1]Santiago!A12)</f>
        <v>916.98750000000007</v>
      </c>
      <c r="N12" s="75" t="str">
        <f>IF(A12="","",C12+[1]Emilio!B9+[1]x!B9+[1]Brian!B8)</f>
        <v/>
      </c>
      <c r="O12" s="75" t="str">
        <f>IF(A12="","",F12+[1]Emilio!E9+[1]x!E9+[1]Brian!E8)</f>
        <v/>
      </c>
      <c r="P12" s="76" t="str">
        <f>IF(A12="","",[1]Santiago!I12+[1]Emilio!H9+[1]x!H9+[1]Brian!H8)</f>
        <v/>
      </c>
      <c r="R12" s="67"/>
      <c r="S12" s="103"/>
      <c r="T12" s="5"/>
      <c r="U12" s="6"/>
    </row>
    <row r="13" spans="1:21" x14ac:dyDescent="0.25">
      <c r="A13" s="68"/>
      <c r="B13" s="77"/>
      <c r="C13" s="70"/>
      <c r="D13" s="78"/>
      <c r="E13" s="77"/>
      <c r="F13" s="70"/>
      <c r="G13" s="78"/>
      <c r="H13" s="79">
        <f t="shared" si="0"/>
        <v>0</v>
      </c>
      <c r="I13" s="73">
        <f t="shared" si="1"/>
        <v>0</v>
      </c>
      <c r="J13" s="74">
        <f>SUM(IF('[1]Tab Ventas'!M11:M103=1,IF('[1]Tab Ventas'!A11:A103=A13,'[1]Tab Ventas'!J11:J103)))</f>
        <v>0</v>
      </c>
      <c r="L13" s="74">
        <f>SUMIFS('[1]Tab Ventas'!J11:J103,'[1]Tab Ventas'!A11:A103,[1]Santiago!A13)</f>
        <v>0</v>
      </c>
      <c r="N13" s="75" t="str">
        <f>IF(A13="","",C13+[1]Emilio!B10+[1]x!B10+[1]Brian!B9)</f>
        <v/>
      </c>
      <c r="O13" s="75" t="str">
        <f>IF(A13="","",F13+[1]Emilio!E10+[1]x!E10+[1]Brian!E9)</f>
        <v/>
      </c>
      <c r="P13" s="76" t="str">
        <f>IF(A13="","",[1]Santiago!I13+[1]Emilio!H10+[1]x!H10+[1]Brian!H9)</f>
        <v/>
      </c>
      <c r="Q13" s="80" t="s">
        <v>41</v>
      </c>
      <c r="R13" s="67"/>
      <c r="S13" s="103"/>
      <c r="T13" s="5"/>
      <c r="U13" s="6"/>
    </row>
    <row r="14" spans="1:21" ht="15.75" x14ac:dyDescent="0.3">
      <c r="A14" s="81">
        <f>COUNTA(A5:A13)</f>
        <v>3</v>
      </c>
      <c r="B14" s="82">
        <f t="shared" ref="B14:F14" si="2">SUM(B5:B13)</f>
        <v>0</v>
      </c>
      <c r="C14" s="83">
        <f t="shared" si="2"/>
        <v>0</v>
      </c>
      <c r="D14" s="84">
        <f>SUM(D5:D13)</f>
        <v>0</v>
      </c>
      <c r="E14" s="82">
        <f t="shared" si="2"/>
        <v>0</v>
      </c>
      <c r="F14" s="83">
        <f t="shared" si="2"/>
        <v>0</v>
      </c>
      <c r="G14" s="84">
        <f>SUM(G5:G13)</f>
        <v>0</v>
      </c>
      <c r="H14" s="82">
        <f>SUM(H5:H13)</f>
        <v>0</v>
      </c>
      <c r="I14" s="85">
        <f>SUM(I5:I13)</f>
        <v>0</v>
      </c>
      <c r="J14" s="86"/>
      <c r="N14" s="87">
        <f>SUM(N5:N13)</f>
        <v>2742</v>
      </c>
      <c r="O14" s="87">
        <f>SUM(O5:O13)</f>
        <v>0</v>
      </c>
      <c r="P14" s="88">
        <f>SUM(P5:P13)</f>
        <v>0.5</v>
      </c>
      <c r="Q14" s="89">
        <f>AVERAGE(P5:P13)</f>
        <v>0.16666666666666666</v>
      </c>
      <c r="R14" s="3"/>
      <c r="S14" s="6"/>
      <c r="T14" s="6"/>
      <c r="U14" s="6"/>
    </row>
    <row r="15" spans="1:21" x14ac:dyDescent="0.25">
      <c r="R15" s="3"/>
      <c r="S15" s="6"/>
      <c r="T15" s="6"/>
      <c r="U15" s="6"/>
    </row>
    <row r="16" spans="1:21" x14ac:dyDescent="0.25">
      <c r="S16" s="6"/>
      <c r="T16" s="6"/>
      <c r="U16" s="6"/>
    </row>
    <row r="17" spans="19:21" x14ac:dyDescent="0.25">
      <c r="S17" s="6"/>
      <c r="T17" s="6"/>
      <c r="U17" s="6"/>
    </row>
    <row r="18" spans="19:21" x14ac:dyDescent="0.25">
      <c r="S18" s="6"/>
      <c r="T18" s="6"/>
      <c r="U18" s="6"/>
    </row>
  </sheetData>
  <mergeCells count="1">
    <mergeCell ref="N3:O3"/>
  </mergeCells>
  <conditionalFormatting sqref="A5:A13">
    <cfRule type="timePeriod" dxfId="2" priority="3" timePeriod="today">
      <formula>FLOOR(A5,1)=TODAY()</formula>
    </cfRule>
  </conditionalFormatting>
  <conditionalFormatting sqref="I5:I13">
    <cfRule type="top10" dxfId="1" priority="2" rank="1"/>
  </conditionalFormatting>
  <conditionalFormatting sqref="P5:P13">
    <cfRule type="top10" dxfId="0" priority="1" rank="1"/>
  </conditionalFormatting>
  <dataValidations count="3">
    <dataValidation type="date" errorStyle="information" allowBlank="1" showInputMessage="1" showErrorMessage="1" error="Solo año 2019" sqref="A5:A13">
      <formula1>43466</formula1>
      <formula2>43830</formula2>
    </dataValidation>
    <dataValidation type="whole" allowBlank="1" showInputMessage="1" showErrorMessage="1" sqref="F5:G13 C5:D13">
      <formula1>0</formula1>
      <formula2>50</formula2>
    </dataValidation>
    <dataValidation type="whole" allowBlank="1" showInputMessage="1" showErrorMessage="1" sqref="B5:B13 E5:E13 H5:H13">
      <formula1>0</formula1>
      <formula2>4000</formula2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2019-05-23T10:22:40Z</dcterms:created>
  <dcterms:modified xsi:type="dcterms:W3CDTF">2019-05-23T10:37:46Z</dcterms:modified>
</cp:coreProperties>
</file>