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sús Martinez\Downloads\Condi\"/>
    </mc:Choice>
  </mc:AlternateContent>
  <bookViews>
    <workbookView xWindow="0" yWindow="0" windowWidth="20490" windowHeight="7755"/>
  </bookViews>
  <sheets>
    <sheet name="SA" sheetId="1" r:id="rId1"/>
  </sheets>
  <externalReferences>
    <externalReference r:id="rId2"/>
    <externalReference r:id="rId3"/>
  </externalReferences>
  <definedNames>
    <definedName name="_xlnm._FilterDatabase" localSheetId="0" hidden="1">SA!$D$6:$J$32</definedName>
    <definedName name="_JUN11" localSheetId="0" hidden="1">'[2]TRANS REDES'!#REF!</definedName>
    <definedName name="_JUN11" hidden="1">'[2]TRANS REDES'!#REF!</definedName>
    <definedName name="_Key1" localSheetId="0" hidden="1">'[2]TRANS REDES'!#REF!</definedName>
    <definedName name="_Key1" hidden="1">'[2]TRANS REDES'!#REF!</definedName>
    <definedName name="_Key2" localSheetId="0" hidden="1">'[2]TRANS REDES'!#REF!</definedName>
    <definedName name="_Key2" hidden="1">'[2]TRANS REDES'!#REF!</definedName>
    <definedName name="_key3" localSheetId="0" hidden="1">'[2]TRANS REDES'!#REF!</definedName>
    <definedName name="_key3" hidden="1">'[2]TRANS REDES'!#REF!</definedName>
    <definedName name="_Key4" localSheetId="0" hidden="1">'[2]TRANS REDES'!#REF!</definedName>
    <definedName name="_Key4" hidden="1">'[2]TRANS REDES'!#REF!</definedName>
    <definedName name="_Key5" localSheetId="0" hidden="1">'[2]TRANS REDES'!#REF!</definedName>
    <definedName name="_Key5" hidden="1">'[2]TRANS REDES'!#REF!</definedName>
    <definedName name="_Order1" hidden="1">255</definedName>
    <definedName name="_Order2" hidden="1">255</definedName>
    <definedName name="_Sort" localSheetId="0" hidden="1">'[2]TRANS REDES'!#REF!</definedName>
    <definedName name="_Sort" hidden="1">'[2]TRANS REDES'!#REF!</definedName>
    <definedName name="_xlnm.Print_Area" localSheetId="0">SA!$A$1:$S$32</definedName>
    <definedName name="Z_1270970C_17EB_4AF5_87A1_2A981F6A3B80_.wvu.FilterData" localSheetId="0" hidden="1">SA!$D$6:$J$32</definedName>
    <definedName name="Z_1270970C_17EB_4AF5_87A1_2A981F6A3B80_.wvu.PrintArea" localSheetId="0" hidden="1">SA!$A$1:$S$32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1" l="1"/>
  <c r="P33" i="1" s="1"/>
  <c r="R33" i="1" s="1"/>
  <c r="S33" i="1"/>
  <c r="A33" i="1"/>
  <c r="T32" i="1"/>
  <c r="P32" i="1" s="1"/>
  <c r="R32" i="1" s="1"/>
  <c r="S32" i="1"/>
  <c r="A32" i="1"/>
  <c r="T31" i="1"/>
  <c r="P31" i="1" s="1"/>
  <c r="R31" i="1" s="1"/>
  <c r="S31" i="1"/>
  <c r="A31" i="1"/>
  <c r="T30" i="1"/>
  <c r="P30" i="1" s="1"/>
  <c r="R30" i="1" s="1"/>
  <c r="S30" i="1"/>
  <c r="A30" i="1"/>
  <c r="T29" i="1"/>
  <c r="P29" i="1" s="1"/>
  <c r="R29" i="1" s="1"/>
  <c r="S29" i="1"/>
  <c r="A29" i="1"/>
  <c r="T28" i="1"/>
  <c r="P28" i="1" s="1"/>
  <c r="R28" i="1" s="1"/>
  <c r="S28" i="1"/>
  <c r="A28" i="1"/>
  <c r="T27" i="1"/>
  <c r="P27" i="1" s="1"/>
  <c r="R27" i="1" s="1"/>
  <c r="S27" i="1"/>
  <c r="A27" i="1"/>
  <c r="T26" i="1"/>
  <c r="P26" i="1" s="1"/>
  <c r="R26" i="1" s="1"/>
  <c r="S26" i="1"/>
  <c r="A26" i="1"/>
  <c r="T25" i="1"/>
  <c r="P25" i="1" s="1"/>
  <c r="R25" i="1" s="1"/>
  <c r="S25" i="1"/>
  <c r="A25" i="1"/>
  <c r="T24" i="1"/>
  <c r="P24" i="1" s="1"/>
  <c r="R24" i="1" s="1"/>
  <c r="S24" i="1"/>
  <c r="A24" i="1"/>
  <c r="T23" i="1"/>
  <c r="P23" i="1" s="1"/>
  <c r="R23" i="1" s="1"/>
  <c r="S23" i="1"/>
  <c r="A23" i="1"/>
  <c r="T22" i="1"/>
  <c r="P22" i="1" s="1"/>
  <c r="R22" i="1" s="1"/>
  <c r="S22" i="1"/>
  <c r="A22" i="1"/>
  <c r="T21" i="1"/>
  <c r="P21" i="1" s="1"/>
  <c r="R21" i="1" s="1"/>
  <c r="S21" i="1"/>
  <c r="A21" i="1"/>
  <c r="T20" i="1"/>
  <c r="P20" i="1" s="1"/>
  <c r="R20" i="1" s="1"/>
  <c r="S20" i="1"/>
  <c r="A20" i="1"/>
  <c r="T19" i="1"/>
  <c r="P19" i="1" s="1"/>
  <c r="R19" i="1" s="1"/>
  <c r="S19" i="1"/>
  <c r="A19" i="1"/>
  <c r="T18" i="1"/>
  <c r="P18" i="1" s="1"/>
  <c r="R18" i="1" s="1"/>
  <c r="S18" i="1"/>
  <c r="A18" i="1"/>
  <c r="T17" i="1"/>
  <c r="P17" i="1" s="1"/>
  <c r="R17" i="1" s="1"/>
  <c r="S17" i="1"/>
  <c r="A17" i="1"/>
  <c r="T16" i="1"/>
  <c r="P16" i="1" s="1"/>
  <c r="R16" i="1" s="1"/>
  <c r="S16" i="1"/>
  <c r="A16" i="1"/>
  <c r="T15" i="1"/>
  <c r="P15" i="1" s="1"/>
  <c r="R15" i="1" s="1"/>
  <c r="S15" i="1"/>
  <c r="A15" i="1"/>
  <c r="T14" i="1"/>
  <c r="P14" i="1" s="1"/>
  <c r="R14" i="1" s="1"/>
  <c r="S14" i="1"/>
  <c r="A14" i="1"/>
  <c r="T13" i="1"/>
  <c r="P13" i="1" s="1"/>
  <c r="R13" i="1" s="1"/>
  <c r="S13" i="1"/>
  <c r="A13" i="1"/>
  <c r="T12" i="1"/>
  <c r="P12" i="1" s="1"/>
  <c r="R12" i="1" s="1"/>
  <c r="S12" i="1"/>
  <c r="A12" i="1"/>
  <c r="T11" i="1"/>
  <c r="P11" i="1" s="1"/>
  <c r="R11" i="1" s="1"/>
  <c r="S11" i="1"/>
  <c r="A11" i="1"/>
  <c r="T10" i="1"/>
  <c r="P10" i="1" s="1"/>
  <c r="R10" i="1" s="1"/>
  <c r="S10" i="1"/>
  <c r="A10" i="1"/>
  <c r="T9" i="1"/>
  <c r="P9" i="1" s="1"/>
  <c r="R9" i="1" s="1"/>
  <c r="S9" i="1"/>
  <c r="A9" i="1"/>
  <c r="U8" i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T8" i="1"/>
  <c r="P8" i="1" s="1"/>
  <c r="R8" i="1" s="1"/>
  <c r="S8" i="1"/>
  <c r="A8" i="1"/>
  <c r="R5" i="1"/>
  <c r="C5" i="1"/>
  <c r="AH1" i="1"/>
  <c r="AG1" i="1"/>
  <c r="AF1" i="1"/>
  <c r="AE1" i="1"/>
  <c r="AD1" i="1"/>
  <c r="AC1" i="1"/>
  <c r="AB1" i="1"/>
  <c r="AA1" i="1"/>
</calcChain>
</file>

<file path=xl/sharedStrings.xml><?xml version="1.0" encoding="utf-8"?>
<sst xmlns="http://schemas.openxmlformats.org/spreadsheetml/2006/main" count="145" uniqueCount="63">
  <si>
    <t>Teresita's Tours</t>
  </si>
  <si>
    <t>DESPROTEGIDO</t>
  </si>
  <si>
    <t>AGENCIA</t>
  </si>
  <si>
    <t>OB</t>
  </si>
  <si>
    <t>OM</t>
  </si>
  <si>
    <t>EJ</t>
  </si>
  <si>
    <t>Z8</t>
  </si>
  <si>
    <t>A4</t>
  </si>
  <si>
    <t>Travel Agency &amp; Tour Operator</t>
  </si>
  <si>
    <t>N.D. AGT Nº</t>
  </si>
  <si>
    <t>RUTAS VIAJERAS</t>
  </si>
  <si>
    <t>Sucre - Bolivia</t>
  </si>
  <si>
    <t>SOLARSA TOURS</t>
  </si>
  <si>
    <t xml:space="preserve">CLIENTE </t>
  </si>
  <si>
    <t>INSIDE SUCRE AGENCIA DE VIAJES Y TURISMO</t>
  </si>
  <si>
    <t>FECHA DE IMPRESIÓN</t>
  </si>
  <si>
    <t>DIRECCION</t>
  </si>
  <si>
    <t>TELEFONO</t>
  </si>
  <si>
    <t>Nº</t>
  </si>
  <si>
    <t>FECHA DE</t>
  </si>
  <si>
    <t>COD</t>
  </si>
  <si>
    <t>DOCUMENTO Nº</t>
  </si>
  <si>
    <t>RUTA Y/O SERVICIO</t>
  </si>
  <si>
    <t>PASAJER@</t>
  </si>
  <si>
    <t>IMPORTE</t>
  </si>
  <si>
    <t>NETO</t>
  </si>
  <si>
    <t>COMISION</t>
  </si>
  <si>
    <t>NETO A PAGAR</t>
  </si>
  <si>
    <t>EMISION</t>
  </si>
  <si>
    <t>BOLIVIANOS</t>
  </si>
  <si>
    <t>DOLARES</t>
  </si>
  <si>
    <t>VVI</t>
  </si>
  <si>
    <t>SRE</t>
  </si>
  <si>
    <t>VILDOSO SERGIO</t>
  </si>
  <si>
    <t>LPB</t>
  </si>
  <si>
    <t>ESQUIVEL EVA</t>
  </si>
  <si>
    <t>TUFINO JUAN CARLOS</t>
  </si>
  <si>
    <t>CBB</t>
  </si>
  <si>
    <t>IPORRE WILSON</t>
  </si>
  <si>
    <t>FLORES BORIS</t>
  </si>
  <si>
    <t>FLORES FELIX</t>
  </si>
  <si>
    <t>TJA</t>
  </si>
  <si>
    <t>MOLLINEDO ARAMAYO OSCAR</t>
  </si>
  <si>
    <t>MAMANI SANDRA</t>
  </si>
  <si>
    <t>ORELLANA CRISTIAN</t>
  </si>
  <si>
    <t>PADILLA NORMA</t>
  </si>
  <si>
    <t>TDD</t>
  </si>
  <si>
    <t>ESTRADA SOFIA</t>
  </si>
  <si>
    <t>LLANQUE CARLOS</t>
  </si>
  <si>
    <t>INTO FERNANDEZ GLADYS</t>
  </si>
  <si>
    <t>HEREDIA DEL CARPIO MARLENE CLOTILDE</t>
  </si>
  <si>
    <t>CORTEZ WILDRENTH</t>
  </si>
  <si>
    <t>CORTEZ VICTOR JAIME</t>
  </si>
  <si>
    <t>PADILLA RODAS JUAN</t>
  </si>
  <si>
    <t>AGREDA CASTILLO LINETH</t>
  </si>
  <si>
    <t>CASTRO MARIA</t>
  </si>
  <si>
    <t>DELGADO MAGALI</t>
  </si>
  <si>
    <t>RUIZ MARIA FERNANDA</t>
  </si>
  <si>
    <t>DURAN MANUEL</t>
  </si>
  <si>
    <t>PEREZ CONTRERAS WILBERTO</t>
  </si>
  <si>
    <t>HERRERA CACERES JORGE</t>
  </si>
  <si>
    <t>HERRERA CACERES LUIS</t>
  </si>
  <si>
    <t>SALAZAR GONZALO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</si>
</sst>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dd\-mmm\-yyyy"/>
    <numFmt numFmtId="166" formatCode="_(* #,##0.00_);_(* \(#,##0.00\);_(* &quot;-&quot;??_);_(@_)"/>
  </numFmts>
  <fonts count="16" x14ac:knownFonts="1">
    <font>
      <sz val="12"/>
      <name val="Courier"/>
    </font>
    <font>
      <b/>
      <i/>
      <sz val="12"/>
      <name val="Courier New"/>
      <family val="3"/>
    </font>
    <font>
      <sz val="12"/>
      <color rgb="FFFF0000"/>
      <name val="Courier"/>
      <family val="3"/>
    </font>
    <font>
      <b/>
      <i/>
      <sz val="9"/>
      <name val="Courier New"/>
      <family val="3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sz val="11"/>
      <name val="Courier"/>
      <family val="3"/>
    </font>
    <font>
      <b/>
      <sz val="8"/>
      <name val="Courier New"/>
      <family val="3"/>
    </font>
    <font>
      <sz val="9"/>
      <name val="Courier New"/>
      <family val="3"/>
    </font>
    <font>
      <sz val="12"/>
      <name val="Courier"/>
      <family val="3"/>
    </font>
    <font>
      <sz val="9"/>
      <color indexed="8"/>
      <name val="Courier New"/>
      <family val="3"/>
    </font>
    <font>
      <sz val="8"/>
      <color indexed="8"/>
      <name val="Courier New"/>
      <family val="3"/>
    </font>
    <font>
      <sz val="10"/>
      <color rgb="FF666666"/>
      <name val="Courier New"/>
      <family val="3"/>
    </font>
    <font>
      <sz val="8"/>
      <color theme="1"/>
      <name val="Courier New"/>
      <family val="3"/>
    </font>
    <font>
      <sz val="8"/>
      <name val="Courier New"/>
      <family val="3"/>
    </font>
    <font>
      <sz val="8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/>
    <xf numFmtId="0" fontId="2" fillId="2" borderId="0" xfId="0" applyFont="1" applyFill="1"/>
    <xf numFmtId="164" fontId="0" fillId="0" borderId="0" xfId="0" applyNumberFormat="1"/>
    <xf numFmtId="165" fontId="0" fillId="0" borderId="0" xfId="0" applyNumberFormat="1"/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 applyProtection="1">
      <alignment horizontal="right" vertical="center"/>
    </xf>
    <xf numFmtId="0" fontId="5" fillId="2" borderId="0" xfId="0" applyNumberFormat="1" applyFont="1" applyFill="1" applyAlignment="1">
      <alignment horizontal="left" vertical="center"/>
    </xf>
    <xf numFmtId="0" fontId="0" fillId="2" borderId="0" xfId="0" applyFill="1" applyBorder="1"/>
    <xf numFmtId="9" fontId="6" fillId="2" borderId="0" xfId="0" applyNumberFormat="1" applyFont="1" applyFill="1"/>
    <xf numFmtId="0" fontId="7" fillId="0" borderId="0" xfId="0" applyFont="1" applyAlignment="1">
      <alignment horizontal="center" vertical="top"/>
    </xf>
    <xf numFmtId="0" fontId="0" fillId="2" borderId="0" xfId="0" applyFill="1"/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horizontal="right" vertical="center"/>
    </xf>
    <xf numFmtId="165" fontId="8" fillId="2" borderId="0" xfId="0" applyNumberFormat="1" applyFont="1" applyFill="1" applyAlignment="1">
      <alignment horizontal="left" vertical="center"/>
    </xf>
    <xf numFmtId="165" fontId="8" fillId="2" borderId="0" xfId="0" applyNumberFormat="1" applyFont="1" applyFill="1" applyAlignment="1" applyProtection="1">
      <alignment horizontal="left" vertical="center"/>
      <protection locked="0"/>
    </xf>
    <xf numFmtId="0" fontId="9" fillId="2" borderId="0" xfId="0" applyFont="1" applyFill="1" applyBorder="1"/>
    <xf numFmtId="0" fontId="8" fillId="2" borderId="1" xfId="0" applyFont="1" applyFill="1" applyBorder="1" applyAlignment="1" applyProtection="1">
      <alignment horizontal="left" vertical="center"/>
    </xf>
    <xf numFmtId="0" fontId="8" fillId="2" borderId="1" xfId="0" quotePrefix="1" applyFont="1" applyFill="1" applyBorder="1" applyAlignment="1" applyProtection="1">
      <alignment horizontal="left" vertical="center"/>
    </xf>
    <xf numFmtId="0" fontId="8" fillId="2" borderId="1" xfId="0" quotePrefix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quotePrefix="1" applyFont="1" applyFill="1" applyBorder="1" applyAlignment="1" applyProtection="1">
      <alignment horizontal="left" vertical="center"/>
    </xf>
    <xf numFmtId="0" fontId="8" fillId="2" borderId="1" xfId="0" quotePrefix="1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2" xfId="0" quotePrefix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2" fillId="4" borderId="0" xfId="0" applyFont="1" applyFill="1" applyProtection="1">
      <protection locked="0"/>
    </xf>
    <xf numFmtId="1" fontId="6" fillId="2" borderId="0" xfId="0" applyNumberFormat="1" applyFont="1" applyFill="1" applyAlignment="1">
      <alignment horizontal="left"/>
    </xf>
    <xf numFmtId="0" fontId="11" fillId="0" borderId="0" xfId="0" quotePrefix="1" applyNumberFormat="1" applyFont="1" applyFill="1" applyBorder="1" applyAlignment="1" applyProtection="1">
      <alignment horizontal="left" vertical="center"/>
    </xf>
    <xf numFmtId="165" fontId="13" fillId="2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166" fontId="14" fillId="2" borderId="0" xfId="0" applyNumberFormat="1" applyFont="1" applyFill="1" applyProtection="1">
      <protection locked="0"/>
    </xf>
    <xf numFmtId="166" fontId="13" fillId="2" borderId="0" xfId="0" applyNumberFormat="1" applyFont="1" applyFill="1" applyProtection="1">
      <protection locked="0"/>
    </xf>
    <xf numFmtId="166" fontId="13" fillId="2" borderId="0" xfId="0" applyNumberFormat="1" applyFont="1" applyFill="1" applyAlignment="1" applyProtection="1">
      <alignment vertical="center"/>
      <protection locked="0"/>
    </xf>
    <xf numFmtId="164" fontId="14" fillId="2" borderId="0" xfId="0" quotePrefix="1" applyNumberFormat="1" applyFont="1" applyFill="1" applyBorder="1" applyAlignment="1" applyProtection="1">
      <alignment vertical="center"/>
    </xf>
    <xf numFmtId="164" fontId="14" fillId="2" borderId="0" xfId="0" applyNumberFormat="1" applyFont="1" applyFill="1" applyBorder="1" applyAlignment="1" applyProtection="1">
      <alignment vertical="center"/>
    </xf>
    <xf numFmtId="166" fontId="14" fillId="2" borderId="0" xfId="0" quotePrefix="1" applyNumberFormat="1" applyFont="1" applyFill="1" applyBorder="1" applyAlignment="1" applyProtection="1">
      <alignment vertical="center"/>
    </xf>
    <xf numFmtId="9" fontId="15" fillId="5" borderId="0" xfId="0" quotePrefix="1" applyNumberFormat="1" applyFont="1" applyFill="1" applyAlignment="1" applyProtection="1">
      <alignment horizontal="left"/>
      <protection locked="0"/>
    </xf>
    <xf numFmtId="1" fontId="12" fillId="0" borderId="0" xfId="0" applyNumberFormat="1" applyFont="1" applyAlignment="1">
      <alignment horizontal="left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ja-Jes&#250;s\NOTAS%20DE%20COBRANZ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oreria\caja%20(d)\CAJA%202012\INSTITU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IENTES"/>
      <sheetName val="NC"/>
      <sheetName val="NCE"/>
      <sheetName val="NCV"/>
      <sheetName val="NCAGT"/>
      <sheetName val="NCAGTE"/>
      <sheetName val="NCAGTV"/>
      <sheetName val="SA"/>
      <sheetName val="SAE"/>
      <sheetName val="SAEV"/>
    </sheetNames>
    <definedNames>
      <definedName name="Copiar_SAE"/>
      <definedName name="desprotncagte"/>
      <definedName name="InsertarFilasSA"/>
      <definedName name="MENU"/>
      <definedName name="protncagte"/>
    </definedNames>
    <sheetDataSet>
      <sheetData sheetId="0"/>
      <sheetData sheetId="1">
        <row r="3">
          <cell r="A3" t="str">
            <v>A</v>
          </cell>
        </row>
        <row r="4">
          <cell r="A4" t="str">
            <v>ACADEMIA LATINOAMERICANA DE ESPAÑOL</v>
          </cell>
          <cell r="B4" t="str">
            <v>DALENCE 109</v>
          </cell>
          <cell r="C4">
            <v>6439613</v>
          </cell>
          <cell r="D4" t="str">
            <v>HERNAN VIDAURRE</v>
          </cell>
          <cell r="E4">
            <v>123491021</v>
          </cell>
        </row>
        <row r="5">
          <cell r="A5" t="str">
            <v>ADUANERA CUMBRE</v>
          </cell>
          <cell r="B5" t="str">
            <v>DALENCE 160</v>
          </cell>
          <cell r="C5" t="str">
            <v>6451912-6452059</v>
          </cell>
          <cell r="E5">
            <v>1025623025</v>
          </cell>
        </row>
        <row r="6">
          <cell r="A6" t="str">
            <v>AEROSUR</v>
          </cell>
          <cell r="B6" t="str">
            <v>ARENALES Nº 31</v>
          </cell>
          <cell r="C6">
            <v>6423838</v>
          </cell>
          <cell r="E6">
            <v>1015165020</v>
          </cell>
        </row>
        <row r="7">
          <cell r="A7" t="str">
            <v>AIDITA TOURS</v>
          </cell>
          <cell r="B7" t="str">
            <v>JUNIN 714</v>
          </cell>
          <cell r="C7">
            <v>6435281</v>
          </cell>
          <cell r="D7" t="str">
            <v>VIVIAN MONTERO</v>
          </cell>
          <cell r="E7">
            <v>2453340016</v>
          </cell>
        </row>
        <row r="8">
          <cell r="A8" t="str">
            <v>ALMACENES POMPEYA</v>
          </cell>
          <cell r="B8" t="str">
            <v>ESPAÑA</v>
          </cell>
          <cell r="C8">
            <v>6454088</v>
          </cell>
        </row>
        <row r="9">
          <cell r="A9" t="str">
            <v>B</v>
          </cell>
        </row>
        <row r="10">
          <cell r="A10" t="str">
            <v>BANCO BISA</v>
          </cell>
          <cell r="B10" t="str">
            <v>SAN ALBERTO 102</v>
          </cell>
          <cell r="C10" t="str">
            <v>6443901-6443900-118</v>
          </cell>
          <cell r="E10">
            <v>1020149020</v>
          </cell>
        </row>
        <row r="11">
          <cell r="A11" t="str">
            <v>BOLIVIAN EXPLORER</v>
          </cell>
          <cell r="B11" t="str">
            <v>AUDIENCIA 2</v>
          </cell>
          <cell r="C11">
            <v>6436686</v>
          </cell>
          <cell r="D11" t="str">
            <v>ROXANA</v>
          </cell>
          <cell r="E11">
            <v>181544027</v>
          </cell>
        </row>
        <row r="12">
          <cell r="A12" t="str">
            <v>BOLIVIANA DE AVIACION</v>
          </cell>
        </row>
        <row r="13">
          <cell r="A13" t="str">
            <v>C</v>
          </cell>
        </row>
        <row r="14">
          <cell r="A14" t="str">
            <v>CAJA NACIONAL DE SALUD</v>
          </cell>
          <cell r="B14" t="str">
            <v>RAVELO 20</v>
          </cell>
          <cell r="C14">
            <v>6452515</v>
          </cell>
          <cell r="E14">
            <v>120125027</v>
          </cell>
        </row>
        <row r="15">
          <cell r="A15" t="str">
            <v>CAJA PETROLERA DE SALUD</v>
          </cell>
          <cell r="B15" t="str">
            <v>AV. DEL MAESTRO 386</v>
          </cell>
          <cell r="C15" t="str">
            <v>6454013-6452243</v>
          </cell>
          <cell r="E15">
            <v>1029061020</v>
          </cell>
        </row>
        <row r="16">
          <cell r="A16" t="str">
            <v>CAMARA DE INDUSTRIA Y COMERCIO DE CHUQUISACA</v>
          </cell>
          <cell r="B16" t="str">
            <v>ESPAÑA</v>
          </cell>
          <cell r="E16">
            <v>1000045020</v>
          </cell>
        </row>
        <row r="17">
          <cell r="A17" t="str">
            <v>CARVAJAL VLADIMIR</v>
          </cell>
          <cell r="B17" t="str">
            <v>BOLIVAR</v>
          </cell>
          <cell r="C17" t="str">
            <v>6435348 - 70137713</v>
          </cell>
          <cell r="E17" t="str">
            <v>10314054013 JIREH C Y A</v>
          </cell>
        </row>
        <row r="18">
          <cell r="A18" t="str">
            <v>CLUB UNIVERSITARIO</v>
          </cell>
          <cell r="B18" t="str">
            <v>OLAÑETA 41</v>
          </cell>
          <cell r="C18" t="str">
            <v>6437567 - 6915975</v>
          </cell>
          <cell r="E18">
            <v>142403028</v>
          </cell>
        </row>
        <row r="19">
          <cell r="A19" t="str">
            <v>COBOLDE</v>
          </cell>
          <cell r="C19" t="str">
            <v>6453272-6441020</v>
          </cell>
          <cell r="E19">
            <v>236970012</v>
          </cell>
        </row>
        <row r="20">
          <cell r="A20" t="str">
            <v>COLEGIO DE INGENIEROS CIVILES</v>
          </cell>
          <cell r="B20" t="str">
            <v>DTTO 111 Nº 192 2º PISO</v>
          </cell>
          <cell r="C20">
            <v>6425620</v>
          </cell>
          <cell r="D20" t="str">
            <v>CARLA LOPEZ</v>
          </cell>
          <cell r="E20">
            <v>0</v>
          </cell>
        </row>
        <row r="21">
          <cell r="A21" t="str">
            <v>COLEGIO FARMACIA Y BIOQUIMICA DE BOLIVIA</v>
          </cell>
          <cell r="B21" t="str">
            <v>LOA 619</v>
          </cell>
          <cell r="E21">
            <v>133237029</v>
          </cell>
        </row>
        <row r="22">
          <cell r="A22" t="str">
            <v>COLEGIO MEDICO DE CHUQUISACA</v>
          </cell>
          <cell r="B22" t="str">
            <v>PASTOR SAINZ 273</v>
          </cell>
          <cell r="C22" t="str">
            <v>6445588 - 6455559 - 6441670</v>
          </cell>
          <cell r="D22" t="str">
            <v>DEYSI</v>
          </cell>
          <cell r="E22">
            <v>1000167023</v>
          </cell>
        </row>
        <row r="23">
          <cell r="A23" t="str">
            <v>COLOR'S TRAVEL</v>
          </cell>
          <cell r="B23" t="str">
            <v>NICOLAS ORTIZ 118</v>
          </cell>
          <cell r="C23">
            <v>6421010</v>
          </cell>
          <cell r="D23" t="str">
            <v>JOSE PORTILLO</v>
          </cell>
          <cell r="E23">
            <v>1114547</v>
          </cell>
        </row>
        <row r="24">
          <cell r="A24" t="str">
            <v>COMPAÑIA DE SEGUROS FORTALEZA S.A.</v>
          </cell>
          <cell r="B24" t="str">
            <v>SAN ALBERTO 108</v>
          </cell>
          <cell r="C24">
            <v>6439951</v>
          </cell>
          <cell r="D24" t="str">
            <v>BORIS VALDA</v>
          </cell>
          <cell r="E24">
            <v>1028175023</v>
          </cell>
        </row>
        <row r="25">
          <cell r="A25" t="str">
            <v>CONFECCIONES NICCO SRL</v>
          </cell>
          <cell r="B25" t="str">
            <v>AVAROA ESQ. GRAU</v>
          </cell>
          <cell r="C25">
            <v>6414214</v>
          </cell>
          <cell r="D25" t="str">
            <v>ANA ROSA ORTIZ</v>
          </cell>
          <cell r="E25">
            <v>299456028</v>
          </cell>
        </row>
        <row r="26">
          <cell r="A26" t="str">
            <v>CONSEJO DE LA MAGISTRATURA</v>
          </cell>
          <cell r="B26" t="str">
            <v>LUIS PAZ ARCE N° 290</v>
          </cell>
          <cell r="C26" t="str">
            <v>61600 INT 133</v>
          </cell>
          <cell r="D26" t="str">
            <v>KAREN GUERRA PAZ</v>
          </cell>
          <cell r="E26">
            <v>190636025</v>
          </cell>
        </row>
        <row r="27">
          <cell r="A27" t="str">
            <v>CONSTRUCTORA CRUCEÑA</v>
          </cell>
          <cell r="B27" t="str">
            <v>AV. E. MENDIZABAL 293 ESQ. MEXICO</v>
          </cell>
          <cell r="C27">
            <v>6439690</v>
          </cell>
          <cell r="D27" t="str">
            <v>MARIA ELENA ZUÑIGA</v>
          </cell>
          <cell r="E27">
            <v>1028163029</v>
          </cell>
        </row>
        <row r="28">
          <cell r="A28" t="str">
            <v>CONSTRUCTORA MINERVA</v>
          </cell>
          <cell r="B28" t="str">
            <v>AV. E. MENDIZABAL 293 ESQ. MEXICO</v>
          </cell>
          <cell r="C28">
            <v>6439690</v>
          </cell>
          <cell r="D28" t="str">
            <v>MARIA ELENA ZUÑIGA</v>
          </cell>
          <cell r="E28">
            <v>1028169025</v>
          </cell>
        </row>
        <row r="29">
          <cell r="A29" t="str">
            <v>CORTE SUPREMA DE JUSTICIA</v>
          </cell>
          <cell r="B29" t="str">
            <v>PILINCO</v>
          </cell>
          <cell r="C29" t="str">
            <v>6453200 - 6460433</v>
          </cell>
          <cell r="E29">
            <v>1029003021</v>
          </cell>
        </row>
        <row r="30">
          <cell r="A30" t="str">
            <v>COTES LTDA</v>
          </cell>
          <cell r="B30" t="str">
            <v>URCULLO</v>
          </cell>
          <cell r="C30" t="str">
            <v>6451020-6440000</v>
          </cell>
          <cell r="E30">
            <v>1000829022</v>
          </cell>
        </row>
        <row r="31">
          <cell r="A31" t="str">
            <v>D</v>
          </cell>
        </row>
        <row r="32">
          <cell r="A32" t="str">
            <v>DANA TOURS</v>
          </cell>
          <cell r="B32" t="str">
            <v>SAN ALBERTO</v>
          </cell>
          <cell r="C32">
            <v>6420259</v>
          </cell>
          <cell r="D32" t="str">
            <v>DANIELA QUIROZ</v>
          </cell>
          <cell r="E32">
            <v>0</v>
          </cell>
        </row>
        <row r="33">
          <cell r="A33" t="str">
            <v>DIRECCION DEPARTAMENTAL DE EDUCACION DE CHUQUISACA</v>
          </cell>
          <cell r="B33" t="str">
            <v>AV. DEL MAESTRO S/N</v>
          </cell>
          <cell r="C33">
            <v>6461335</v>
          </cell>
          <cell r="D33" t="str">
            <v>ROSARIO</v>
          </cell>
          <cell r="E33">
            <v>182680024</v>
          </cell>
        </row>
        <row r="34">
          <cell r="A34" t="str">
            <v>DIRECCION DISTRITAL DE EDUCACION</v>
          </cell>
        </row>
        <row r="35">
          <cell r="A35" t="str">
            <v>E</v>
          </cell>
        </row>
        <row r="36">
          <cell r="A36" t="str">
            <v>EID BARRIGA FARUCK</v>
          </cell>
        </row>
        <row r="37">
          <cell r="A37" t="str">
            <v>ELAPAS</v>
          </cell>
          <cell r="B37" t="str">
            <v>URRIOLAGOITIA</v>
          </cell>
          <cell r="C37">
            <v>6453151</v>
          </cell>
          <cell r="D37" t="str">
            <v>TERESA TIRADO</v>
          </cell>
          <cell r="E37">
            <v>1016255025</v>
          </cell>
        </row>
        <row r="38">
          <cell r="A38" t="str">
            <v>EMDIGAS</v>
          </cell>
          <cell r="B38" t="str">
            <v>AV. JUANA AZURDUY DE PADILLA ESQ SANTILLAN</v>
          </cell>
          <cell r="C38">
            <v>6439722</v>
          </cell>
        </row>
        <row r="39">
          <cell r="A39" t="str">
            <v>EMDIGAS CNG</v>
          </cell>
          <cell r="B39" t="str">
            <v>AV. JUANA AZURDUY DE PADILLA ESQ SANTILLAN</v>
          </cell>
          <cell r="C39">
            <v>6439722</v>
          </cell>
        </row>
        <row r="40">
          <cell r="A40" t="str">
            <v>EMDIGAS-SICA</v>
          </cell>
          <cell r="B40" t="str">
            <v>AV. JUANA AZURDUY DE PADILLA ESQ SANTILLAN</v>
          </cell>
          <cell r="C40">
            <v>6439722</v>
          </cell>
        </row>
        <row r="41">
          <cell r="A41" t="str">
            <v>ENSERBIC</v>
          </cell>
          <cell r="B41" t="str">
            <v>ESPAÑA</v>
          </cell>
        </row>
        <row r="42">
          <cell r="A42" t="str">
            <v>ESAM</v>
          </cell>
          <cell r="B42" t="str">
            <v>AV. HERNANDO SILES N° 690 EDI. SR DE MAYO 2° PISO</v>
          </cell>
          <cell r="C42">
            <v>6414152</v>
          </cell>
          <cell r="D42" t="str">
            <v>BERNARDINA</v>
          </cell>
          <cell r="E42">
            <v>1000679022</v>
          </cell>
        </row>
        <row r="43">
          <cell r="A43" t="str">
            <v>ESCUELA DE JUECES DEL ESTADO</v>
          </cell>
          <cell r="B43" t="str">
            <v>ESTACION ANICETO ARCE</v>
          </cell>
          <cell r="C43" t="str">
            <v>6431250-6425110 - 6425111</v>
          </cell>
          <cell r="D43" t="str">
            <v>TERESA TIRADO</v>
          </cell>
          <cell r="E43">
            <v>191602029</v>
          </cell>
        </row>
        <row r="44">
          <cell r="A44" t="str">
            <v>F</v>
          </cell>
        </row>
        <row r="45">
          <cell r="A45" t="str">
            <v>FABIANITA TOURS</v>
          </cell>
          <cell r="B45" t="str">
            <v>VELENTIN ABECIA N° 26</v>
          </cell>
          <cell r="C45" t="str">
            <v>6455968 - 78694246</v>
          </cell>
          <cell r="D45" t="str">
            <v>ANA MARIA MORALES</v>
          </cell>
          <cell r="E45">
            <v>78694246</v>
          </cell>
        </row>
        <row r="46">
          <cell r="A46" t="str">
            <v>FACULTAD DE AGRONOMIA U.S.F.X.CH.</v>
          </cell>
          <cell r="B46" t="str">
            <v>CALVO 132</v>
          </cell>
          <cell r="C46" t="str">
            <v>6455653-57201</v>
          </cell>
          <cell r="E46">
            <v>1000081023</v>
          </cell>
        </row>
        <row r="47">
          <cell r="A47" t="str">
            <v>FACULTAD DE CIENCIA QUIMICO FARMACEUTICAS Y BIOQUIMICAS</v>
          </cell>
          <cell r="B47" t="str">
            <v>DALENCE Nº 497</v>
          </cell>
          <cell r="C47">
            <v>6452504</v>
          </cell>
          <cell r="D47" t="str">
            <v>ANGELICA</v>
          </cell>
          <cell r="E47">
            <v>1000081023</v>
          </cell>
        </row>
        <row r="48">
          <cell r="A48" t="str">
            <v>FACULTAD DE CONTADURIA PUBLICA U.S.F.X.CH.</v>
          </cell>
          <cell r="B48" t="str">
            <v>GRAU</v>
          </cell>
          <cell r="C48" t="str">
            <v>6452320 - 6453021</v>
          </cell>
          <cell r="E48">
            <v>1000081023</v>
          </cell>
        </row>
        <row r="49">
          <cell r="A49" t="str">
            <v>FACULTAD DE DERECHO USFX</v>
          </cell>
          <cell r="C49" t="str">
            <v>6453049-51306</v>
          </cell>
          <cell r="E49">
            <v>1000081023</v>
          </cell>
        </row>
        <row r="50">
          <cell r="A50" t="str">
            <v>FACULTAD DE INGENIERIA CIVIL</v>
          </cell>
          <cell r="B50" t="str">
            <v>REGIMIENTO CAMPOS 180</v>
          </cell>
          <cell r="C50" t="str">
            <v>6443203-72850225</v>
          </cell>
          <cell r="D50" t="str">
            <v>OSCAR LOPEZ YAÑEZ</v>
          </cell>
          <cell r="E50">
            <v>1000081023</v>
          </cell>
        </row>
        <row r="51">
          <cell r="A51" t="str">
            <v>FACULTAD DE TECNOLOGIA U.S.F.X.CH.</v>
          </cell>
          <cell r="B51" t="str">
            <v>REGIMIENTO CAMPOS 180</v>
          </cell>
          <cell r="C51" t="str">
            <v>6456515-645515</v>
          </cell>
          <cell r="D51" t="str">
            <v>MANUEL RAMOS</v>
          </cell>
          <cell r="E51">
            <v>1000081023</v>
          </cell>
        </row>
        <row r="52">
          <cell r="A52" t="str">
            <v>FEBORA</v>
          </cell>
          <cell r="B52" t="str">
            <v>VILLA BOLIVARIANA</v>
          </cell>
          <cell r="C52" t="str">
            <v>6434945-6437182-70313401 - 70327493 MARY</v>
          </cell>
          <cell r="D52" t="str">
            <v>ROBERTO ARACENA</v>
          </cell>
        </row>
        <row r="53">
          <cell r="A53" t="str">
            <v>FEDERACION DE EMPRESARIOS PRIVADOS DE CHUQUISACA</v>
          </cell>
          <cell r="B53" t="str">
            <v>AYACUCHO 255</v>
          </cell>
          <cell r="C53">
            <v>6455092</v>
          </cell>
          <cell r="D53" t="str">
            <v>CINTHIA CASTILLO</v>
          </cell>
          <cell r="E53">
            <v>1000215029</v>
          </cell>
        </row>
        <row r="54">
          <cell r="A54" t="str">
            <v>FEDERACION SINDICAL DE DOCENTES UNIVERSITARIOS UMRPSFXCH</v>
          </cell>
          <cell r="B54" t="str">
            <v>DTTO 317 N° 157</v>
          </cell>
          <cell r="C54" t="str">
            <v>6454975-76119341</v>
          </cell>
          <cell r="D54" t="str">
            <v>ESCALANTE MARISOL</v>
          </cell>
          <cell r="E54">
            <v>148482029</v>
          </cell>
        </row>
        <row r="55">
          <cell r="A55" t="str">
            <v>FFP PRODEM S.A.</v>
          </cell>
          <cell r="B55" t="str">
            <v>SAN ALBERTO ESQ. ESPAÑA</v>
          </cell>
          <cell r="C55" t="str">
            <v>6435292 - 6441340</v>
          </cell>
          <cell r="E55">
            <v>1029837028</v>
          </cell>
        </row>
        <row r="56">
          <cell r="A56" t="str">
            <v>FHI</v>
          </cell>
          <cell r="B56" t="str">
            <v>EMILIO MENDIZABAL 150</v>
          </cell>
          <cell r="C56">
            <v>6429595</v>
          </cell>
          <cell r="D56" t="str">
            <v>PATRICIA</v>
          </cell>
        </row>
        <row r="57">
          <cell r="A57" t="str">
            <v>FISCALIA DEPARTAMENTAL DE CHUQUISACA</v>
          </cell>
          <cell r="B57" t="str">
            <v>KM 7 ESQ. PASTOR SAINZ</v>
          </cell>
          <cell r="D57" t="str">
            <v>ANTONIO NAVIA</v>
          </cell>
          <cell r="E57">
            <v>1000399023</v>
          </cell>
        </row>
        <row r="58">
          <cell r="A58" t="str">
            <v>FISCALIA GENERAL DEL ESTADO</v>
          </cell>
          <cell r="B58" t="str">
            <v>ESPAÑA ESQ. SAN ALBERTO</v>
          </cell>
          <cell r="C58" t="str">
            <v>6461606  - 6439520</v>
          </cell>
          <cell r="E58">
            <v>1000399023</v>
          </cell>
        </row>
        <row r="59">
          <cell r="A59" t="str">
            <v>FLORES MAGNE SAMUEL CARLOS</v>
          </cell>
          <cell r="B59" t="str">
            <v>DIRECCION DE CULTURA H.A.M.</v>
          </cell>
        </row>
        <row r="60">
          <cell r="A60" t="str">
            <v>FUNDACION AMAZONIA</v>
          </cell>
          <cell r="B60" t="str">
            <v>OLAÑETA</v>
          </cell>
          <cell r="D60" t="str">
            <v>MARIA TERESA DALENZ</v>
          </cell>
        </row>
        <row r="61">
          <cell r="A61" t="str">
            <v>FUNDACION AUTAPO</v>
          </cell>
          <cell r="C61">
            <v>6229094</v>
          </cell>
          <cell r="E61">
            <v>1024503027</v>
          </cell>
        </row>
        <row r="62">
          <cell r="A62" t="str">
            <v>FUNDACION AVIDA</v>
          </cell>
          <cell r="B62" t="str">
            <v>YAWATA N°8 (BARRIO JAPON)</v>
          </cell>
          <cell r="C62">
            <v>6466725</v>
          </cell>
          <cell r="D62" t="str">
            <v>WILLER TELLEZ</v>
          </cell>
          <cell r="E62">
            <v>123456</v>
          </cell>
        </row>
        <row r="63">
          <cell r="A63" t="str">
            <v>FUNDACION FEXPO SUCRE</v>
          </cell>
          <cell r="B63" t="str">
            <v>AYACUCHO 255</v>
          </cell>
          <cell r="C63">
            <v>6455092</v>
          </cell>
          <cell r="E63">
            <v>1000211022</v>
          </cell>
        </row>
        <row r="64">
          <cell r="A64" t="str">
            <v>FUNDACION INTERCULTURAL NOR SUD</v>
          </cell>
          <cell r="B64" t="str">
            <v>25 DE MAYO</v>
          </cell>
          <cell r="C64">
            <v>6446598</v>
          </cell>
          <cell r="D64" t="str">
            <v>ALVAREZ JUAN PABLO</v>
          </cell>
          <cell r="E64">
            <v>122403020</v>
          </cell>
        </row>
        <row r="65">
          <cell r="A65" t="str">
            <v>FUNDACION PASOS</v>
          </cell>
          <cell r="B65" t="str">
            <v>HONDURAS 191</v>
          </cell>
          <cell r="C65">
            <v>6425161</v>
          </cell>
          <cell r="E65">
            <v>1016037029</v>
          </cell>
        </row>
        <row r="66">
          <cell r="A66" t="str">
            <v>FUNDACION STROMME</v>
          </cell>
          <cell r="B66" t="str">
            <v>AV. JAIME MENDOZA 42 (FACULTAD DE COMUNICACIÓN)</v>
          </cell>
          <cell r="C66" t="str">
            <v>6429548-77124821</v>
          </cell>
          <cell r="D66" t="str">
            <v>LOURDES VILLEGAS</v>
          </cell>
        </row>
        <row r="67">
          <cell r="A67" t="str">
            <v>FUNDACION TREVERIS</v>
          </cell>
          <cell r="B67" t="str">
            <v>GENOVEVA RIOS 182</v>
          </cell>
          <cell r="C67" t="str">
            <v>6455620-6461448</v>
          </cell>
          <cell r="E67">
            <v>1029023022</v>
          </cell>
        </row>
        <row r="68">
          <cell r="A68" t="str">
            <v>G</v>
          </cell>
        </row>
        <row r="69">
          <cell r="A69" t="str">
            <v>GAS &amp; ELECTRICIDAD</v>
          </cell>
          <cell r="B69" t="str">
            <v>AV. JUANA AZURDUY DE PADILLA ESQ SANTILLAN</v>
          </cell>
          <cell r="C69">
            <v>6439722</v>
          </cell>
          <cell r="E69">
            <v>1000023024</v>
          </cell>
        </row>
        <row r="70">
          <cell r="A70" t="str">
            <v>GOBIERNO AUTONOMO DE CHUQUISACA-CODEPEDIS</v>
          </cell>
          <cell r="C70">
            <v>71159076</v>
          </cell>
          <cell r="E70">
            <v>175982026</v>
          </cell>
        </row>
        <row r="71">
          <cell r="A71" t="str">
            <v>GOBIERNO AUTONOMO DE CHUQUISACA-DESARROLLO SOCIAL</v>
          </cell>
          <cell r="E71">
            <v>175982026</v>
          </cell>
        </row>
        <row r="72">
          <cell r="A72" t="str">
            <v>GOBIERNO AUTONOMO DE CHUQUISACA-DESCOLONIZACION E INTERCULTURALIDAD</v>
          </cell>
          <cell r="B72" t="str">
            <v>PLAZA 25 DE MAYO</v>
          </cell>
          <cell r="C72">
            <v>6453105</v>
          </cell>
          <cell r="D72" t="str">
            <v>REYNA BARRETO</v>
          </cell>
          <cell r="E72">
            <v>175982026</v>
          </cell>
        </row>
        <row r="73">
          <cell r="A73" t="str">
            <v>GOBIERNO AUTONOMO DE CHUQUISACA-DIRECCION DE DEPORTES</v>
          </cell>
          <cell r="B73" t="str">
            <v>STADIUM PATRIA</v>
          </cell>
          <cell r="C73" t="str">
            <v>6460151-6462770</v>
          </cell>
          <cell r="D73" t="str">
            <v>LUDGARDA MARTINEZ</v>
          </cell>
          <cell r="E73">
            <v>175982026</v>
          </cell>
        </row>
        <row r="74">
          <cell r="A74" t="str">
            <v>GOBIERNO AUTONOMO DE CHUQUISACA-OBRAS PUBLICAS</v>
          </cell>
          <cell r="B74" t="str">
            <v>LA MADONA</v>
          </cell>
          <cell r="C74">
            <v>6453576</v>
          </cell>
          <cell r="E74">
            <v>175982026</v>
          </cell>
        </row>
        <row r="75">
          <cell r="A75" t="str">
            <v>GOBIERNO AUTONOMO DE CHUQUISACA-PLANIFICACION</v>
          </cell>
          <cell r="B75" t="str">
            <v>LA MADONA</v>
          </cell>
          <cell r="C75">
            <v>6461663</v>
          </cell>
          <cell r="E75">
            <v>175982026</v>
          </cell>
        </row>
        <row r="76">
          <cell r="A76" t="str">
            <v>GOBIERNO AUTONOMO DE CHUQUISACA-SEDEDE</v>
          </cell>
          <cell r="E76">
            <v>175982026</v>
          </cell>
        </row>
        <row r="77">
          <cell r="A77" t="str">
            <v>GOBIERNO AUTONOMO DE CHUQUISACA-SEDEGES</v>
          </cell>
          <cell r="B77" t="str">
            <v>BOLIVAR 373</v>
          </cell>
          <cell r="C77">
            <v>6452339</v>
          </cell>
          <cell r="D77" t="str">
            <v>BERTHA</v>
          </cell>
          <cell r="E77">
            <v>175982026</v>
          </cell>
        </row>
        <row r="78">
          <cell r="A78" t="str">
            <v>H</v>
          </cell>
        </row>
        <row r="79">
          <cell r="A79" t="str">
            <v>HONORABLE ALCALDIA MUNICIPAL DE SUCRE</v>
          </cell>
          <cell r="B79" t="str">
            <v>PLAZA 25 DE MAYO</v>
          </cell>
        </row>
        <row r="80">
          <cell r="A80" t="str">
            <v>HONORABLE CONCEJO MUNICIPAL DE SUCRE</v>
          </cell>
          <cell r="B80" t="str">
            <v>PLAZA 25 DE MAYO</v>
          </cell>
          <cell r="C80">
            <v>6451081</v>
          </cell>
          <cell r="E80">
            <v>1000565021</v>
          </cell>
        </row>
        <row r="81">
          <cell r="A81" t="str">
            <v>HOSPITAL CRISTO DE LAS AMERICAS</v>
          </cell>
          <cell r="B81" t="str">
            <v>AV. JAPON</v>
          </cell>
          <cell r="C81">
            <v>6443269</v>
          </cell>
          <cell r="E81">
            <v>1000043029</v>
          </cell>
        </row>
        <row r="82">
          <cell r="A82" t="str">
            <v>HOSPITAL GASTROENTEROLOGICO</v>
          </cell>
          <cell r="E82">
            <v>1000565021</v>
          </cell>
        </row>
        <row r="83">
          <cell r="A83" t="str">
            <v>I</v>
          </cell>
        </row>
        <row r="84">
          <cell r="A84" t="str">
            <v>IBNORCA</v>
          </cell>
          <cell r="B84" t="str">
            <v>ESTUDIANTES 2</v>
          </cell>
          <cell r="C84">
            <v>6456424</v>
          </cell>
        </row>
        <row r="85">
          <cell r="A85" t="str">
            <v>INFOCAL CHUQUISACA</v>
          </cell>
          <cell r="B85" t="str">
            <v>CALVO 18</v>
          </cell>
          <cell r="C85" t="str">
            <v>64-451958/21977 76113121</v>
          </cell>
          <cell r="D85" t="str">
            <v>HUGO VARGAS - PAOLA SALINAS</v>
          </cell>
          <cell r="E85">
            <v>1029189020</v>
          </cell>
        </row>
        <row r="86">
          <cell r="A86" t="str">
            <v>INNNOVA TOURS</v>
          </cell>
          <cell r="B86" t="str">
            <v>BUSTILLOS Nº 120</v>
          </cell>
          <cell r="C86">
            <v>6414050</v>
          </cell>
          <cell r="D86">
            <v>70311481</v>
          </cell>
          <cell r="E86">
            <v>5633366019</v>
          </cell>
        </row>
        <row r="87">
          <cell r="A87" t="str">
            <v>INRA</v>
          </cell>
          <cell r="B87" t="str">
            <v>POCOATA S/N</v>
          </cell>
          <cell r="C87" t="str">
            <v>6439732-6435163</v>
          </cell>
          <cell r="E87">
            <v>124069025</v>
          </cell>
        </row>
        <row r="88">
          <cell r="A88" t="str">
            <v>INSIDE SUCRE AGENCIA DE VIAJES Y TURISMO</v>
          </cell>
          <cell r="B88" t="str">
            <v>JUNIN</v>
          </cell>
          <cell r="C88">
            <v>6415003</v>
          </cell>
          <cell r="D88" t="str">
            <v>NORMA</v>
          </cell>
          <cell r="E88">
            <v>5698044016</v>
          </cell>
        </row>
        <row r="89">
          <cell r="A89" t="str">
            <v>INSTITUTO DE LA JUDICATURA</v>
          </cell>
          <cell r="B89" t="str">
            <v>ESTACION ANICETO ARCE</v>
          </cell>
          <cell r="C89" t="str">
            <v>6425110 - 6425111</v>
          </cell>
          <cell r="E89">
            <v>1016213023</v>
          </cell>
        </row>
        <row r="90">
          <cell r="A90" t="str">
            <v>INSTITUTO PSIQUIATRICO</v>
          </cell>
          <cell r="B90" t="str">
            <v>PLAZUELA ANICETO ARCE</v>
          </cell>
          <cell r="E90">
            <v>1029175026</v>
          </cell>
        </row>
        <row r="91">
          <cell r="A91" t="str">
            <v>IRALA LUCIANO</v>
          </cell>
          <cell r="B91">
            <v>0</v>
          </cell>
          <cell r="C91">
            <v>0</v>
          </cell>
          <cell r="D91">
            <v>0</v>
          </cell>
          <cell r="E91">
            <v>1</v>
          </cell>
        </row>
        <row r="92">
          <cell r="A92" t="str">
            <v>ISAND TOURS</v>
          </cell>
        </row>
        <row r="93">
          <cell r="A93" t="str">
            <v>J</v>
          </cell>
        </row>
        <row r="94">
          <cell r="A94" t="str">
            <v>JOY RIDE</v>
          </cell>
          <cell r="B94" t="str">
            <v>NICOLAS ORTIZ 2</v>
          </cell>
          <cell r="C94">
            <v>6457603</v>
          </cell>
          <cell r="D94" t="str">
            <v xml:space="preserve">ROXANA </v>
          </cell>
          <cell r="E94">
            <v>153616023</v>
          </cell>
        </row>
        <row r="95">
          <cell r="A95" t="str">
            <v>K</v>
          </cell>
        </row>
        <row r="96">
          <cell r="A96" t="str">
            <v>L</v>
          </cell>
        </row>
        <row r="97">
          <cell r="A97" t="str">
            <v>LABORATORIO BOLIVIA</v>
          </cell>
          <cell r="B97" t="str">
            <v>BOLIVAR ESQ. AZURDUY</v>
          </cell>
        </row>
        <row r="98">
          <cell r="A98" t="str">
            <v>LABORATORIO GENESIS</v>
          </cell>
          <cell r="B98" t="str">
            <v>RAVELO 150</v>
          </cell>
          <cell r="E98">
            <v>1103723016</v>
          </cell>
        </row>
        <row r="99">
          <cell r="A99" t="str">
            <v>LIBRERIA POMPEYA</v>
          </cell>
          <cell r="B99" t="str">
            <v>ESPAÑA 34</v>
          </cell>
          <cell r="C99">
            <v>6454088</v>
          </cell>
        </row>
        <row r="100">
          <cell r="A100" t="str">
            <v>M</v>
          </cell>
        </row>
        <row r="101">
          <cell r="A101" t="str">
            <v>MADI TOURS</v>
          </cell>
          <cell r="B101" t="str">
            <v>AV. HERNANDO SILES N° 49</v>
          </cell>
          <cell r="C101" t="str">
            <v>6223584 - 71823276</v>
          </cell>
        </row>
        <row r="102">
          <cell r="A102" t="str">
            <v>MAJEY SUCRE TRAVEL</v>
          </cell>
          <cell r="B102" t="str">
            <v>DALENCE 184</v>
          </cell>
          <cell r="C102">
            <v>6422977</v>
          </cell>
          <cell r="D102" t="str">
            <v>MARLENE DURAN</v>
          </cell>
          <cell r="E102">
            <v>1112941019</v>
          </cell>
        </row>
        <row r="103">
          <cell r="A103" t="str">
            <v>MARIANA TOURS</v>
          </cell>
          <cell r="B103" t="str">
            <v>OLAÑETA 101</v>
          </cell>
          <cell r="C103">
            <v>6429329</v>
          </cell>
          <cell r="E103">
            <v>1000189022</v>
          </cell>
        </row>
        <row r="104">
          <cell r="A104" t="str">
            <v>MATERSA</v>
          </cell>
          <cell r="B104" t="str">
            <v>MARCELO QUIROGA SANTA CRUZ 2052 (ROTONDA ROTARY)</v>
          </cell>
          <cell r="C104" t="str">
            <v>6454603-6451861-71162200 TERESA 72878443 BEATRIZ URQUIOLA</v>
          </cell>
          <cell r="E104">
            <v>2722536012</v>
          </cell>
        </row>
        <row r="105">
          <cell r="A105" t="str">
            <v>MUTUALIDAD DEL PODER JUDICIAL</v>
          </cell>
          <cell r="B105" t="str">
            <v>AUDIENCIA 26</v>
          </cell>
          <cell r="C105" t="str">
            <v>6460637-6451360</v>
          </cell>
          <cell r="E105">
            <v>1000375023</v>
          </cell>
        </row>
        <row r="106">
          <cell r="A106" t="str">
            <v>N</v>
          </cell>
        </row>
        <row r="107">
          <cell r="A107" t="str">
            <v>O</v>
          </cell>
        </row>
        <row r="108">
          <cell r="A108" t="str">
            <v>OASIS TOURS</v>
          </cell>
          <cell r="B108" t="str">
            <v>SAN ALBERTO ESQ. ANICETO ARCE</v>
          </cell>
          <cell r="C108" t="str">
            <v>6432437-6432438</v>
          </cell>
          <cell r="D108" t="str">
            <v>VERONICA CALANI</v>
          </cell>
          <cell r="E108">
            <v>3992796018</v>
          </cell>
        </row>
        <row r="109">
          <cell r="A109" t="str">
            <v>OFTALMOLOGIA</v>
          </cell>
          <cell r="D109" t="str">
            <v>MOYA DAVID</v>
          </cell>
          <cell r="E109">
            <v>123456</v>
          </cell>
        </row>
        <row r="110">
          <cell r="A110" t="str">
            <v xml:space="preserve">ORGANO JUDICIAL DAF </v>
          </cell>
          <cell r="B110" t="str">
            <v>A. SOLARES 26</v>
          </cell>
          <cell r="C110">
            <v>6434955</v>
          </cell>
          <cell r="D110" t="str">
            <v>MARTHA PONZ</v>
          </cell>
          <cell r="E110">
            <v>190754021</v>
          </cell>
        </row>
        <row r="111">
          <cell r="A111" t="str">
            <v>P</v>
          </cell>
        </row>
        <row r="112">
          <cell r="A112" t="str">
            <v>PIL CHUQUISACA</v>
          </cell>
          <cell r="B112" t="str">
            <v>ARMANDO ALBA 31</v>
          </cell>
          <cell r="C112">
            <v>6460305</v>
          </cell>
          <cell r="D112" t="str">
            <v>ROSARIO CALLAPA</v>
          </cell>
          <cell r="E112">
            <v>1000811028</v>
          </cell>
        </row>
        <row r="113">
          <cell r="A113" t="str">
            <v>PROCAPAS - PASA</v>
          </cell>
          <cell r="B113" t="str">
            <v>POCOATA 56</v>
          </cell>
          <cell r="C113" t="str">
            <v>6912450-6439650</v>
          </cell>
          <cell r="E113">
            <v>127099026</v>
          </cell>
        </row>
        <row r="114">
          <cell r="A114" t="str">
            <v>PROYECTO BEISA</v>
          </cell>
          <cell r="B114" t="str">
            <v>CALVO 90 ESQ BOLIVAR</v>
          </cell>
          <cell r="C114" t="str">
            <v>57201-55653-53098-52192-39785</v>
          </cell>
          <cell r="E114">
            <v>1000081023</v>
          </cell>
        </row>
        <row r="115">
          <cell r="A115" t="str">
            <v>PSICOPEDAGOGICO</v>
          </cell>
          <cell r="B115" t="str">
            <v>AV. JAPON Nº 1</v>
          </cell>
          <cell r="C115">
            <v>6454225</v>
          </cell>
          <cell r="D115" t="str">
            <v>RUTH AVILES</v>
          </cell>
        </row>
        <row r="116">
          <cell r="A116" t="str">
            <v>Q</v>
          </cell>
        </row>
        <row r="117">
          <cell r="A117" t="str">
            <v>R</v>
          </cell>
        </row>
        <row r="118">
          <cell r="A118" t="str">
            <v>RASHEL TOURS</v>
          </cell>
          <cell r="C118" t="str">
            <v>72991802 - 70224438</v>
          </cell>
          <cell r="D118" t="str">
            <v>GABRIELA CHAVERO</v>
          </cell>
          <cell r="E118">
            <v>1</v>
          </cell>
        </row>
        <row r="119">
          <cell r="A119" t="str">
            <v>RUTAS DEL SUR AGENCIA DE VIAJES Y TURISMO</v>
          </cell>
          <cell r="B119" t="str">
            <v>MAN CESPED 533-A</v>
          </cell>
          <cell r="C119">
            <v>6442537</v>
          </cell>
          <cell r="D119" t="str">
            <v>PILAR CARVAJAL</v>
          </cell>
          <cell r="E119">
            <v>1092830011</v>
          </cell>
        </row>
        <row r="120">
          <cell r="A120" t="str">
            <v>RUTAS VIAJERAS</v>
          </cell>
          <cell r="B120" t="str">
            <v>ARENALES Nº 13</v>
          </cell>
          <cell r="C120">
            <v>6458669</v>
          </cell>
          <cell r="D120" t="str">
            <v>DORA</v>
          </cell>
          <cell r="E120">
            <v>7477390013</v>
          </cell>
        </row>
        <row r="121">
          <cell r="A121" t="str">
            <v>S</v>
          </cell>
        </row>
        <row r="122">
          <cell r="A122" t="str">
            <v>SEDUCA</v>
          </cell>
          <cell r="B122" t="str">
            <v>AV. DEL MAESTRO S/N</v>
          </cell>
          <cell r="C122" t="str">
            <v>6461335-6454760</v>
          </cell>
          <cell r="E122">
            <v>175982026</v>
          </cell>
        </row>
        <row r="123">
          <cell r="A123" t="str">
            <v>SIN FRONTERAS</v>
          </cell>
          <cell r="B123" t="str">
            <v>AYACUCHO 17</v>
          </cell>
          <cell r="C123">
            <v>6224058</v>
          </cell>
          <cell r="D123" t="str">
            <v>JENNY TAMAYO</v>
          </cell>
          <cell r="E123">
            <v>72428935</v>
          </cell>
        </row>
        <row r="124">
          <cell r="A124" t="str">
            <v>SINDICATO REGIONAL DE CHOFERES SUCRE</v>
          </cell>
          <cell r="B124" t="str">
            <v>PLAZA 25 DE MAYO 48</v>
          </cell>
          <cell r="C124" t="str">
            <v>6451620 - 6460138 LIC VERONICA LOZADA</v>
          </cell>
        </row>
        <row r="125">
          <cell r="A125" t="str">
            <v>SOCIEDAD DE INGENIEROS DE BOLIVIA - SIB</v>
          </cell>
          <cell r="B125" t="str">
            <v>DTTO 111 Nº 192</v>
          </cell>
          <cell r="C125" t="str">
            <v>6461463-6424770</v>
          </cell>
          <cell r="E125">
            <v>176708027</v>
          </cell>
        </row>
        <row r="126">
          <cell r="A126" t="str">
            <v>SOCODEVI</v>
          </cell>
          <cell r="B126" t="str">
            <v>CAMARGO 309</v>
          </cell>
          <cell r="C126" t="str">
            <v>6441673-67600815</v>
          </cell>
          <cell r="E126">
            <v>1000321028</v>
          </cell>
        </row>
        <row r="127">
          <cell r="A127" t="str">
            <v>SOLARSA TOURS</v>
          </cell>
          <cell r="B127" t="str">
            <v>ARENALES 212</v>
          </cell>
          <cell r="C127" t="str">
            <v>6439615-6439614-52661 Carlos--41727-6912030 WILLY 6469250 RUBEN</v>
          </cell>
          <cell r="E127">
            <v>1049637012</v>
          </cell>
        </row>
        <row r="128">
          <cell r="A128" t="str">
            <v>SOLUR</v>
          </cell>
          <cell r="B128" t="str">
            <v>MONTEAGUDO ESQ. LOS SAUCES-ZONA GARCILAZO</v>
          </cell>
          <cell r="C128" t="str">
            <v>6455689-6454260-105</v>
          </cell>
          <cell r="E128">
            <v>1000063020</v>
          </cell>
        </row>
        <row r="129">
          <cell r="A129" t="str">
            <v>SOMBREROS CHUQUISACA</v>
          </cell>
        </row>
        <row r="130">
          <cell r="A130" t="str">
            <v>SOMBREROS SUCRE</v>
          </cell>
          <cell r="B130" t="str">
            <v>INCA GARCILAZO 134</v>
          </cell>
          <cell r="C130">
            <v>6460840</v>
          </cell>
          <cell r="E130">
            <v>120141026</v>
          </cell>
        </row>
        <row r="131">
          <cell r="A131" t="str">
            <v>STIGMA</v>
          </cell>
          <cell r="B131" t="str">
            <v>MARCELO QUIROGA SANTA CRUZ 2052 (ROTONDA ROTARY)</v>
          </cell>
          <cell r="C131">
            <v>6454603</v>
          </cell>
        </row>
        <row r="132">
          <cell r="A132" t="str">
            <v>T</v>
          </cell>
        </row>
        <row r="133">
          <cell r="A133" t="str">
            <v>TERESITA'S-TARIJA</v>
          </cell>
          <cell r="C133">
            <v>72852372</v>
          </cell>
          <cell r="E133">
            <v>1234</v>
          </cell>
        </row>
        <row r="134">
          <cell r="A134" t="str">
            <v>TRAVELOCITY</v>
          </cell>
          <cell r="B134" t="str">
            <v>REGIMIENTO CHARCAS 168</v>
          </cell>
          <cell r="C134">
            <v>6433759</v>
          </cell>
          <cell r="E134">
            <v>12345</v>
          </cell>
        </row>
        <row r="135">
          <cell r="A135" t="str">
            <v>TRIBUNAL ELECTORAL DEPARTAMENTAL DE CHUQUISACA</v>
          </cell>
          <cell r="B135" t="str">
            <v>LA PAZ 585</v>
          </cell>
          <cell r="C135">
            <v>6453631</v>
          </cell>
          <cell r="E135">
            <v>120803024</v>
          </cell>
        </row>
        <row r="136">
          <cell r="A136" t="str">
            <v>TRIBUNAL SUPREMO DE JUSTICIA</v>
          </cell>
          <cell r="B136" t="str">
            <v>LUIS PAZ</v>
          </cell>
          <cell r="C136" t="str">
            <v>6453200-412  6446019-6440455</v>
          </cell>
          <cell r="E136">
            <v>190610021</v>
          </cell>
        </row>
        <row r="137">
          <cell r="A137" t="str">
            <v>TRIBUNAL SUPREMO DE JUSTICIA</v>
          </cell>
          <cell r="B137" t="str">
            <v>LUIS PAZ 352</v>
          </cell>
          <cell r="C137" t="str">
            <v>6453200 - 412 - 6460433</v>
          </cell>
          <cell r="E137">
            <v>190906021</v>
          </cell>
        </row>
        <row r="138">
          <cell r="A138" t="str">
            <v>TROPICAL TOURS - COCHABAMBA</v>
          </cell>
          <cell r="B138" t="str">
            <v>AV. SANTA CRUZ 1515</v>
          </cell>
          <cell r="C138">
            <v>4448533</v>
          </cell>
          <cell r="E138">
            <v>1013389020</v>
          </cell>
        </row>
        <row r="139">
          <cell r="A139" t="str">
            <v>TROPICAL TOURS - LA PAZ</v>
          </cell>
          <cell r="B139" t="str">
            <v>AV. ARCE EDIF. ILLIMANI I PB</v>
          </cell>
          <cell r="C139">
            <v>2430303</v>
          </cell>
          <cell r="E139">
            <v>1013389020</v>
          </cell>
        </row>
        <row r="140">
          <cell r="A140" t="str">
            <v>TROPICAL TOURS SANTA CRUZ</v>
          </cell>
          <cell r="B140" t="str">
            <v>C. TROPICAL Nº100 ESQ. AV. LAS RAMBLAS EDIF. ITC TOWER B</v>
          </cell>
          <cell r="C140">
            <v>3331888</v>
          </cell>
          <cell r="E140">
            <v>1013389020</v>
          </cell>
        </row>
        <row r="141">
          <cell r="A141" t="str">
            <v>U</v>
          </cell>
        </row>
        <row r="142">
          <cell r="A142" t="str">
            <v>U.S.F.X.CH.</v>
          </cell>
          <cell r="B142" t="str">
            <v>JUNIN ESQ. ESTUDIANTES</v>
          </cell>
          <cell r="C142" t="str">
            <v>6453193-6456192</v>
          </cell>
          <cell r="D142" t="str">
            <v>NATALIA</v>
          </cell>
          <cell r="E142">
            <v>1000081023</v>
          </cell>
        </row>
        <row r="143">
          <cell r="A143" t="str">
            <v>UNIVERSIDAD AUTONOMA TOMAS FRIAS</v>
          </cell>
          <cell r="B143" t="str">
            <v>AV. SERRUDO ESQ CIVICA EDIF. ADMINITRATIVO UATF</v>
          </cell>
          <cell r="C143" t="str">
            <v>6227300 72444622</v>
          </cell>
          <cell r="D143" t="str">
            <v>ESCARLET RIOS POZZO</v>
          </cell>
          <cell r="E143">
            <v>1023751027</v>
          </cell>
        </row>
        <row r="144">
          <cell r="A144" t="str">
            <v>V</v>
          </cell>
        </row>
        <row r="145">
          <cell r="A145" t="str">
            <v>VALENTINA TOURS</v>
          </cell>
          <cell r="B145" t="str">
            <v>ESTUDIANTES</v>
          </cell>
        </row>
        <row r="146">
          <cell r="A146" t="str">
            <v>VIAJES Y TURISMO SAN MARTIN</v>
          </cell>
          <cell r="B146" t="str">
            <v>ESTUDIANTES 18</v>
          </cell>
          <cell r="C146">
            <v>6466550</v>
          </cell>
        </row>
        <row r="147">
          <cell r="A147" t="str">
            <v>VIDRIERIA VENECIA</v>
          </cell>
          <cell r="B147" t="str">
            <v>AV JAIME MENDOZA 2202</v>
          </cell>
          <cell r="C147">
            <v>6440780</v>
          </cell>
          <cell r="E147">
            <v>1070483010</v>
          </cell>
        </row>
        <row r="148">
          <cell r="A148" t="str">
            <v>VIVA NUEVATEL PSC DE BOLIVIA S.A.</v>
          </cell>
          <cell r="B148" t="str">
            <v>ARGENTINA 19</v>
          </cell>
          <cell r="C148">
            <v>6449664</v>
          </cell>
          <cell r="E148">
            <v>1007173022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AMEP"/>
      <sheetName val="B.UNION"/>
      <sheetName val="B.BISA"/>
      <sheetName val="B.CREDITO"/>
      <sheetName val="CUMBRE"/>
      <sheetName val="CAJANAL"/>
      <sheetName val="COL.MED"/>
      <sheetName val="CRECER"/>
      <sheetName val="C.ANDES"/>
      <sheetName val="CAMHTL"/>
      <sheetName val="CIACRUZ"/>
      <sheetName val="C.PETROLERA"/>
      <sheetName val="CAM.CONSTR"/>
      <sheetName val="COMFIA"/>
      <sheetName val="CEIBO"/>
      <sheetName val="CONMUN"/>
      <sheetName val="COVIG"/>
      <sheetName val="COBOLDE"/>
      <sheetName val="CUSICANQUI"/>
      <sheetName val="ECLA"/>
      <sheetName val="D.PUEB"/>
      <sheetName val="ELAPAS"/>
      <sheetName val="EMDIGAS"/>
      <sheetName val="EMDIGAS ACUM"/>
      <sheetName val="EMBOL"/>
      <sheetName val="FUNCAPCUL"/>
      <sheetName val="FAC.TEC"/>
      <sheetName val="FHI"/>
      <sheetName val="FARUCK EID"/>
      <sheetName val="FEDECH"/>
      <sheetName val="FEDBISC"/>
      <sheetName val="INTI"/>
      <sheetName val="INDEPENDIENTE"/>
      <sheetName val="IDEPRO"/>
      <sheetName val="KADASTER"/>
      <sheetName val="LA HOGUERA"/>
      <sheetName val="LANDIVAR ZULLY"/>
      <sheetName val="MULTIVISION"/>
      <sheetName val="OFIL"/>
      <sheetName val="PREFECTURA"/>
      <sheetName val="PREFPER"/>
      <sheetName val="PRERNMA"/>
      <sheetName val="PROSIN"/>
      <sheetName val="PAN"/>
      <sheetName val="PARAVICINI L"/>
      <sheetName val="PROIMPA"/>
      <sheetName val="POSTGRADO"/>
      <sheetName val="SWITCONTAC"/>
      <sheetName val="SEG.UNIVERSIT"/>
      <sheetName val="SEG.BISA"/>
      <sheetName val="Hoja1"/>
      <sheetName val="SEDUCA"/>
      <sheetName val="SRECUNI"/>
      <sheetName val="INTERESES G.S.A"/>
      <sheetName val="TARCO"/>
      <sheetName val="TRAMASUR"/>
      <sheetName val="TRANPESA"/>
      <sheetName val="TRANS REDES"/>
      <sheetName val="U.ANDINA"/>
      <sheetName val="UBI"/>
      <sheetName val="N.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5"/>
  <dimension ref="A1:AH140"/>
  <sheetViews>
    <sheetView showGridLines="0" tabSelected="1" zoomScaleNormal="100" workbookViewId="0">
      <selection activeCell="L34" sqref="L34"/>
    </sheetView>
  </sheetViews>
  <sheetFormatPr baseColWidth="10" defaultRowHeight="15" x14ac:dyDescent="0.2"/>
  <cols>
    <col min="1" max="1" width="2.5546875" customWidth="1"/>
    <col min="2" max="2" width="9.44140625" customWidth="1"/>
    <col min="3" max="3" width="2.5546875" customWidth="1"/>
    <col min="4" max="4" width="3.77734375" customWidth="1"/>
    <col min="5" max="5" width="8.5546875" customWidth="1"/>
    <col min="6" max="10" width="2.5546875" customWidth="1"/>
    <col min="11" max="11" width="18.77734375" customWidth="1"/>
    <col min="12" max="15" width="8.5546875" customWidth="1"/>
    <col min="16" max="17" width="7.5546875" customWidth="1"/>
    <col min="18" max="19" width="8.5546875" customWidth="1"/>
    <col min="20" max="20" width="3.88671875" customWidth="1"/>
    <col min="21" max="26" width="5.5546875" customWidth="1"/>
    <col min="27" max="27" width="11.77734375" bestFit="1" customWidth="1"/>
    <col min="31" max="31" width="12" bestFit="1" customWidth="1"/>
    <col min="34" max="34" width="12" bestFit="1" customWidth="1"/>
  </cols>
  <sheetData>
    <row r="1" spans="1:34" ht="16.5" x14ac:dyDescent="0.3">
      <c r="A1" s="1" t="s">
        <v>0</v>
      </c>
      <c r="B1" s="1"/>
      <c r="C1" s="1"/>
      <c r="D1" s="1"/>
      <c r="E1" s="1"/>
      <c r="F1" s="1"/>
      <c r="T1" s="2" t="s">
        <v>1</v>
      </c>
      <c r="U1" s="3" t="s">
        <v>2</v>
      </c>
      <c r="V1" s="4" t="s">
        <v>3</v>
      </c>
      <c r="W1" s="4" t="s">
        <v>4</v>
      </c>
      <c r="X1" s="4" t="s">
        <v>5</v>
      </c>
      <c r="Y1" s="4" t="s">
        <v>6</v>
      </c>
      <c r="Z1" s="4" t="s">
        <v>7</v>
      </c>
      <c r="AA1" s="5" t="e">
        <f>#REF!</f>
        <v>#REF!</v>
      </c>
      <c r="AB1" s="5" t="e">
        <f>#REF!</f>
        <v>#REF!</v>
      </c>
      <c r="AC1">
        <f>+S2</f>
        <v>10202</v>
      </c>
      <c r="AD1" t="str">
        <f>C4</f>
        <v>INSIDE SUCRE AGENCIA DE VIAJES Y TURISMO</v>
      </c>
      <c r="AE1" s="5" t="e">
        <f>#REF!</f>
        <v>#REF!</v>
      </c>
      <c r="AF1" s="5" t="e">
        <f>#REF!</f>
        <v>#REF!</v>
      </c>
      <c r="AG1" s="5" t="e">
        <f>#REF!</f>
        <v>#REF!</v>
      </c>
      <c r="AH1" s="6">
        <f>R4</f>
        <v>0</v>
      </c>
    </row>
    <row r="2" spans="1:34" ht="16.5" x14ac:dyDescent="0.2">
      <c r="A2" s="7" t="s">
        <v>8</v>
      </c>
      <c r="B2" s="7"/>
      <c r="C2" s="7"/>
      <c r="D2" s="7"/>
      <c r="E2" s="7"/>
      <c r="F2" s="7"/>
      <c r="K2" s="8"/>
      <c r="L2" s="9"/>
      <c r="R2" s="8" t="s">
        <v>9</v>
      </c>
      <c r="S2" s="9">
        <v>10202</v>
      </c>
      <c r="U2" s="10" t="s">
        <v>10</v>
      </c>
      <c r="V2" s="11">
        <v>0.08</v>
      </c>
      <c r="W2" s="11">
        <v>0.05</v>
      </c>
      <c r="X2" s="11">
        <v>0.05</v>
      </c>
      <c r="Y2" s="11">
        <v>0.06</v>
      </c>
      <c r="Z2" s="11">
        <v>0.05</v>
      </c>
    </row>
    <row r="3" spans="1:34" x14ac:dyDescent="0.2">
      <c r="A3" s="12" t="s">
        <v>11</v>
      </c>
      <c r="B3" s="12"/>
      <c r="C3" s="12"/>
      <c r="D3" s="12"/>
      <c r="E3" s="12"/>
      <c r="F3" s="12"/>
      <c r="T3" s="13"/>
      <c r="U3" s="13" t="s">
        <v>12</v>
      </c>
      <c r="V3" s="11">
        <v>0.08</v>
      </c>
      <c r="W3" s="11">
        <v>0.05</v>
      </c>
      <c r="X3" s="11">
        <v>0.05</v>
      </c>
      <c r="Y3" s="11">
        <v>0.06</v>
      </c>
      <c r="Z3" s="11">
        <v>0.05</v>
      </c>
    </row>
    <row r="4" spans="1:34" s="13" customFormat="1" ht="15" customHeight="1" x14ac:dyDescent="0.2">
      <c r="A4" s="14" t="s">
        <v>13</v>
      </c>
      <c r="B4" s="14"/>
      <c r="C4" s="15" t="s">
        <v>14</v>
      </c>
      <c r="D4" s="15"/>
      <c r="E4" s="15"/>
      <c r="F4" s="15"/>
      <c r="G4" s="15"/>
      <c r="H4" s="15"/>
      <c r="I4" s="15"/>
      <c r="J4" s="15"/>
      <c r="K4" s="16"/>
      <c r="L4" s="17"/>
      <c r="M4" s="17"/>
      <c r="N4" s="17"/>
      <c r="O4" s="17"/>
      <c r="P4" s="16"/>
      <c r="Q4" s="16" t="s">
        <v>15</v>
      </c>
      <c r="R4" s="18"/>
      <c r="S4" s="18"/>
      <c r="T4"/>
      <c r="U4" s="19" t="s">
        <v>14</v>
      </c>
      <c r="V4" s="11">
        <v>0.08</v>
      </c>
      <c r="W4" s="11">
        <v>0.05</v>
      </c>
      <c r="X4" s="11">
        <v>0.05</v>
      </c>
      <c r="Y4" s="11">
        <v>0.06</v>
      </c>
      <c r="Z4" s="11">
        <v>0.05</v>
      </c>
      <c r="AE4"/>
    </row>
    <row r="5" spans="1:34" s="13" customFormat="1" ht="15" customHeight="1" x14ac:dyDescent="0.2">
      <c r="A5" s="20" t="s">
        <v>16</v>
      </c>
      <c r="B5" s="20"/>
      <c r="C5" s="21" t="str">
        <f>IF(C4="","",VLOOKUP(C4,[1]CLIENTES!$A$3:$E$148,2,0))</f>
        <v>JUNIN</v>
      </c>
      <c r="D5" s="22"/>
      <c r="E5" s="23"/>
      <c r="F5" s="23"/>
      <c r="G5" s="24"/>
      <c r="H5" s="24"/>
      <c r="I5" s="24"/>
      <c r="J5" s="24"/>
      <c r="K5" s="16"/>
      <c r="L5" s="21"/>
      <c r="M5" s="25"/>
      <c r="N5" s="25"/>
      <c r="O5" s="25"/>
      <c r="P5" s="16"/>
      <c r="Q5" s="16" t="s">
        <v>17</v>
      </c>
      <c r="R5" s="26">
        <f>IF(C4="","",VLOOKUP(C4,[1]CLIENTES!$A$3:$E$148,3,0))</f>
        <v>6415003</v>
      </c>
      <c r="S5" s="26"/>
      <c r="V5" s="11"/>
      <c r="W5" s="11"/>
      <c r="X5" s="11"/>
      <c r="Y5" s="11"/>
      <c r="Z5" s="11"/>
      <c r="AA5" s="11"/>
      <c r="AB5" s="11"/>
      <c r="AC5" s="11"/>
      <c r="AD5" s="11"/>
    </row>
    <row r="6" spans="1:34" s="13" customFormat="1" ht="15" customHeight="1" x14ac:dyDescent="0.2">
      <c r="A6" s="27" t="s">
        <v>18</v>
      </c>
      <c r="B6" s="28" t="s">
        <v>19</v>
      </c>
      <c r="C6" s="27" t="s">
        <v>20</v>
      </c>
      <c r="D6" s="29" t="s">
        <v>21</v>
      </c>
      <c r="E6" s="30"/>
      <c r="F6" s="29" t="s">
        <v>22</v>
      </c>
      <c r="G6" s="31"/>
      <c r="H6" s="31"/>
      <c r="I6" s="31"/>
      <c r="J6" s="30"/>
      <c r="K6" s="32" t="s">
        <v>23</v>
      </c>
      <c r="L6" s="29" t="s">
        <v>24</v>
      </c>
      <c r="M6" s="30"/>
      <c r="N6" s="29" t="s">
        <v>25</v>
      </c>
      <c r="O6" s="30"/>
      <c r="P6" s="29" t="s">
        <v>26</v>
      </c>
      <c r="Q6" s="30"/>
      <c r="R6" s="29" t="s">
        <v>27</v>
      </c>
      <c r="S6" s="30"/>
      <c r="T6" s="10"/>
      <c r="U6" s="10"/>
      <c r="V6" s="11"/>
      <c r="W6" s="11"/>
      <c r="X6" s="11"/>
      <c r="Y6" s="11"/>
      <c r="Z6" s="11"/>
      <c r="AA6" s="11"/>
      <c r="AB6" s="11"/>
      <c r="AC6" s="11"/>
      <c r="AD6" s="11"/>
      <c r="AE6" s="10"/>
    </row>
    <row r="7" spans="1:34" s="13" customFormat="1" ht="15" customHeight="1" x14ac:dyDescent="0.25">
      <c r="A7" s="33"/>
      <c r="B7" s="34" t="s">
        <v>28</v>
      </c>
      <c r="C7" s="35"/>
      <c r="D7" s="36"/>
      <c r="E7" s="37"/>
      <c r="F7" s="36"/>
      <c r="G7" s="38"/>
      <c r="H7" s="38"/>
      <c r="I7" s="38"/>
      <c r="J7" s="37"/>
      <c r="K7" s="35"/>
      <c r="L7" s="39" t="s">
        <v>29</v>
      </c>
      <c r="M7" s="39" t="s">
        <v>30</v>
      </c>
      <c r="N7" s="39" t="s">
        <v>29</v>
      </c>
      <c r="O7" s="39" t="s">
        <v>30</v>
      </c>
      <c r="P7" s="39" t="s">
        <v>29</v>
      </c>
      <c r="Q7" s="39" t="s">
        <v>30</v>
      </c>
      <c r="R7" s="39" t="s">
        <v>29</v>
      </c>
      <c r="S7" s="39" t="s">
        <v>30</v>
      </c>
      <c r="T7" s="40"/>
      <c r="U7" s="41">
        <v>0</v>
      </c>
      <c r="V7" s="11"/>
      <c r="W7" s="11"/>
      <c r="X7" s="11"/>
      <c r="AA7" s="11"/>
      <c r="AB7" s="11"/>
      <c r="AC7" s="11"/>
      <c r="AD7" s="11"/>
    </row>
    <row r="8" spans="1:34" ht="13.15" customHeight="1" x14ac:dyDescent="0.25">
      <c r="A8" s="42">
        <f>IF(B8="","",COUNT($B$8:B8))</f>
        <v>1</v>
      </c>
      <c r="B8" s="43">
        <v>42803</v>
      </c>
      <c r="C8" s="44" t="s">
        <v>3</v>
      </c>
      <c r="D8" s="45">
        <v>930</v>
      </c>
      <c r="E8" s="46">
        <v>1258554618</v>
      </c>
      <c r="F8" s="46" t="s">
        <v>31</v>
      </c>
      <c r="G8" s="46" t="s">
        <v>32</v>
      </c>
      <c r="H8" s="46"/>
      <c r="I8" s="46"/>
      <c r="J8" s="46"/>
      <c r="K8" s="47" t="s">
        <v>33</v>
      </c>
      <c r="L8" s="48">
        <v>249</v>
      </c>
      <c r="M8" s="49">
        <v>0</v>
      </c>
      <c r="N8" s="50">
        <v>196</v>
      </c>
      <c r="O8" s="50">
        <v>0</v>
      </c>
      <c r="P8" s="51">
        <f>IF(N8=0,0,N8*T8)</f>
        <v>15.68</v>
      </c>
      <c r="Q8" s="52"/>
      <c r="R8" s="53">
        <f>IF(AND(L8=0,P8=0),0,(L8-P8))</f>
        <v>233.32</v>
      </c>
      <c r="S8" s="53">
        <f>IF(M8=0,0,M8-Q8)</f>
        <v>0</v>
      </c>
      <c r="T8" s="54">
        <f>INDEX($V$2:$Z$4,MATCH($C$4,$U$2:$U$4,0),MATCH(C8,$V$1:$Z$1,0))</f>
        <v>0.08</v>
      </c>
      <c r="U8" s="55">
        <f>U7+1</f>
        <v>1</v>
      </c>
    </row>
    <row r="9" spans="1:34" ht="13.15" customHeight="1" x14ac:dyDescent="0.25">
      <c r="A9" s="42">
        <f>IF(B9="","",COUNT($B$8:B9))</f>
        <v>2</v>
      </c>
      <c r="B9" s="43">
        <v>42803</v>
      </c>
      <c r="C9" s="44" t="s">
        <v>3</v>
      </c>
      <c r="D9" s="45">
        <v>930</v>
      </c>
      <c r="E9" s="46">
        <v>1258554647</v>
      </c>
      <c r="F9" s="46" t="s">
        <v>34</v>
      </c>
      <c r="G9" s="46" t="s">
        <v>32</v>
      </c>
      <c r="H9" s="46"/>
      <c r="I9" s="46"/>
      <c r="J9" s="46"/>
      <c r="K9" s="47" t="s">
        <v>35</v>
      </c>
      <c r="L9" s="48">
        <v>303</v>
      </c>
      <c r="M9" s="49">
        <v>0</v>
      </c>
      <c r="N9" s="50">
        <v>241</v>
      </c>
      <c r="O9" s="50">
        <v>0</v>
      </c>
      <c r="P9" s="51">
        <f t="shared" ref="P9:P33" si="0">IF(N9=0,0,N9*T9)</f>
        <v>19.28</v>
      </c>
      <c r="Q9" s="52"/>
      <c r="R9" s="53">
        <f t="shared" ref="R9:R33" si="1">IF(AND(L9=0,P9=0),0,(L9-P9))</f>
        <v>283.72000000000003</v>
      </c>
      <c r="S9" s="53">
        <f t="shared" ref="S9:S33" si="2">IF(M9=0,0,M9-Q9)</f>
        <v>0</v>
      </c>
      <c r="T9" s="54">
        <f t="shared" ref="T9:T33" si="3">INDEX($V$2:$Z$4,MATCH($C$4,$U$2:$U$4,0),MATCH(C9,$V$1:$Z$1,0))</f>
        <v>0.08</v>
      </c>
      <c r="U9" s="55">
        <f t="shared" ref="U9:U33" si="4">U8+1</f>
        <v>2</v>
      </c>
    </row>
    <row r="10" spans="1:34" ht="13.15" customHeight="1" x14ac:dyDescent="0.25">
      <c r="A10" s="42">
        <f>IF(B10="","",COUNT($B$8:B10))</f>
        <v>3</v>
      </c>
      <c r="B10" s="43">
        <v>42803</v>
      </c>
      <c r="C10" s="44" t="s">
        <v>3</v>
      </c>
      <c r="D10" s="45">
        <v>930</v>
      </c>
      <c r="E10" s="46">
        <v>1258554648</v>
      </c>
      <c r="F10" s="46" t="s">
        <v>34</v>
      </c>
      <c r="G10" s="46" t="s">
        <v>32</v>
      </c>
      <c r="H10" s="46"/>
      <c r="I10" s="46"/>
      <c r="J10" s="46"/>
      <c r="K10" s="47" t="s">
        <v>36</v>
      </c>
      <c r="L10" s="48">
        <v>303</v>
      </c>
      <c r="M10" s="49">
        <v>0</v>
      </c>
      <c r="N10" s="50">
        <v>241</v>
      </c>
      <c r="O10" s="50">
        <v>0</v>
      </c>
      <c r="P10" s="51">
        <f t="shared" si="0"/>
        <v>19.28</v>
      </c>
      <c r="Q10" s="52"/>
      <c r="R10" s="53">
        <f t="shared" si="1"/>
        <v>283.72000000000003</v>
      </c>
      <c r="S10" s="53">
        <f t="shared" si="2"/>
        <v>0</v>
      </c>
      <c r="T10" s="54">
        <f t="shared" si="3"/>
        <v>0.08</v>
      </c>
      <c r="U10" s="55">
        <f t="shared" si="4"/>
        <v>3</v>
      </c>
    </row>
    <row r="11" spans="1:34" ht="13.15" customHeight="1" x14ac:dyDescent="0.25">
      <c r="A11" s="42">
        <f>IF(B11="","",COUNT($B$8:B11))</f>
        <v>4</v>
      </c>
      <c r="B11" s="43">
        <v>42803</v>
      </c>
      <c r="C11" s="44" t="s">
        <v>3</v>
      </c>
      <c r="D11" s="45">
        <v>930</v>
      </c>
      <c r="E11" s="46">
        <v>1258557452</v>
      </c>
      <c r="F11" s="46" t="s">
        <v>37</v>
      </c>
      <c r="G11" s="46" t="s">
        <v>32</v>
      </c>
      <c r="H11" s="46"/>
      <c r="I11" s="46"/>
      <c r="J11" s="46"/>
      <c r="K11" s="47" t="s">
        <v>38</v>
      </c>
      <c r="L11" s="48">
        <v>210</v>
      </c>
      <c r="M11" s="49">
        <v>0</v>
      </c>
      <c r="N11" s="50">
        <v>163</v>
      </c>
      <c r="O11" s="50">
        <v>0</v>
      </c>
      <c r="P11" s="51">
        <f t="shared" si="0"/>
        <v>13.040000000000001</v>
      </c>
      <c r="Q11" s="52"/>
      <c r="R11" s="53">
        <f t="shared" si="1"/>
        <v>196.96</v>
      </c>
      <c r="S11" s="53">
        <f t="shared" si="2"/>
        <v>0</v>
      </c>
      <c r="T11" s="54">
        <f t="shared" si="3"/>
        <v>0.08</v>
      </c>
      <c r="U11" s="55">
        <f t="shared" si="4"/>
        <v>4</v>
      </c>
    </row>
    <row r="12" spans="1:34" ht="13.15" customHeight="1" x14ac:dyDescent="0.25">
      <c r="A12" s="42">
        <f>IF(B12="","",COUNT($B$8:B12))</f>
        <v>5</v>
      </c>
      <c r="B12" s="43">
        <v>42803</v>
      </c>
      <c r="C12" s="44" t="s">
        <v>3</v>
      </c>
      <c r="D12" s="45">
        <v>930</v>
      </c>
      <c r="E12" s="46">
        <v>1258557456</v>
      </c>
      <c r="F12" s="46" t="s">
        <v>32</v>
      </c>
      <c r="G12" s="46" t="s">
        <v>37</v>
      </c>
      <c r="H12" s="46"/>
      <c r="I12" s="46"/>
      <c r="J12" s="46"/>
      <c r="K12" s="47" t="s">
        <v>39</v>
      </c>
      <c r="L12" s="48">
        <v>195</v>
      </c>
      <c r="M12" s="49">
        <v>0</v>
      </c>
      <c r="N12" s="50">
        <v>163</v>
      </c>
      <c r="O12" s="50">
        <v>0</v>
      </c>
      <c r="P12" s="51">
        <f t="shared" si="0"/>
        <v>13.040000000000001</v>
      </c>
      <c r="Q12" s="52"/>
      <c r="R12" s="53">
        <f t="shared" si="1"/>
        <v>181.96</v>
      </c>
      <c r="S12" s="53">
        <f t="shared" si="2"/>
        <v>0</v>
      </c>
      <c r="T12" s="54">
        <f t="shared" si="3"/>
        <v>0.08</v>
      </c>
      <c r="U12" s="55">
        <f t="shared" si="4"/>
        <v>5</v>
      </c>
    </row>
    <row r="13" spans="1:34" ht="13.15" customHeight="1" x14ac:dyDescent="0.25">
      <c r="A13" s="42">
        <f>IF(B13="","",COUNT($B$8:B13))</f>
        <v>6</v>
      </c>
      <c r="B13" s="43">
        <v>42803</v>
      </c>
      <c r="C13" s="44" t="s">
        <v>3</v>
      </c>
      <c r="D13" s="45">
        <v>930</v>
      </c>
      <c r="E13" s="46">
        <v>1258557486</v>
      </c>
      <c r="F13" s="46" t="s">
        <v>32</v>
      </c>
      <c r="G13" s="46" t="s">
        <v>37</v>
      </c>
      <c r="H13" s="46" t="s">
        <v>32</v>
      </c>
      <c r="I13" s="46"/>
      <c r="J13" s="46"/>
      <c r="K13" s="47" t="s">
        <v>40</v>
      </c>
      <c r="L13" s="48">
        <v>579</v>
      </c>
      <c r="M13" s="49">
        <v>0</v>
      </c>
      <c r="N13" s="50">
        <v>473</v>
      </c>
      <c r="O13" s="50">
        <v>0</v>
      </c>
      <c r="P13" s="51">
        <f t="shared" si="0"/>
        <v>37.840000000000003</v>
      </c>
      <c r="Q13" s="52"/>
      <c r="R13" s="53">
        <f t="shared" si="1"/>
        <v>541.16</v>
      </c>
      <c r="S13" s="53">
        <f t="shared" si="2"/>
        <v>0</v>
      </c>
      <c r="T13" s="54">
        <f t="shared" si="3"/>
        <v>0.08</v>
      </c>
      <c r="U13" s="55">
        <f t="shared" si="4"/>
        <v>6</v>
      </c>
    </row>
    <row r="14" spans="1:34" ht="13.15" customHeight="1" x14ac:dyDescent="0.25">
      <c r="A14" s="42">
        <f>IF(B14="","",COUNT($B$8:B14))</f>
        <v>7</v>
      </c>
      <c r="B14" s="43">
        <v>42803</v>
      </c>
      <c r="C14" s="44" t="s">
        <v>3</v>
      </c>
      <c r="D14" s="45">
        <v>930</v>
      </c>
      <c r="E14" s="46">
        <v>1258557491</v>
      </c>
      <c r="F14" s="46" t="s">
        <v>41</v>
      </c>
      <c r="G14" s="46" t="s">
        <v>34</v>
      </c>
      <c r="H14" s="46"/>
      <c r="I14" s="46"/>
      <c r="J14" s="46"/>
      <c r="K14" s="47" t="s">
        <v>42</v>
      </c>
      <c r="L14" s="48">
        <v>615</v>
      </c>
      <c r="M14" s="49">
        <v>0</v>
      </c>
      <c r="N14" s="50">
        <v>516</v>
      </c>
      <c r="O14" s="50">
        <v>0</v>
      </c>
      <c r="P14" s="51">
        <f t="shared" si="0"/>
        <v>41.28</v>
      </c>
      <c r="Q14" s="52"/>
      <c r="R14" s="53">
        <f t="shared" si="1"/>
        <v>573.72</v>
      </c>
      <c r="S14" s="53">
        <f t="shared" si="2"/>
        <v>0</v>
      </c>
      <c r="T14" s="54">
        <f t="shared" si="3"/>
        <v>0.08</v>
      </c>
      <c r="U14" s="55">
        <f t="shared" si="4"/>
        <v>7</v>
      </c>
    </row>
    <row r="15" spans="1:34" ht="13.15" customHeight="1" x14ac:dyDescent="0.25">
      <c r="A15" s="42">
        <f>IF(B15="","",COUNT($B$8:B15))</f>
        <v>8</v>
      </c>
      <c r="B15" s="43">
        <v>42803</v>
      </c>
      <c r="C15" s="44" t="s">
        <v>3</v>
      </c>
      <c r="D15" s="45">
        <v>930</v>
      </c>
      <c r="E15" s="46">
        <v>1258557492</v>
      </c>
      <c r="F15" s="46" t="s">
        <v>34</v>
      </c>
      <c r="G15" s="46" t="s">
        <v>37</v>
      </c>
      <c r="H15" s="46"/>
      <c r="I15" s="46"/>
      <c r="J15" s="46"/>
      <c r="K15" s="47" t="s">
        <v>43</v>
      </c>
      <c r="L15" s="48">
        <v>219</v>
      </c>
      <c r="M15" s="49">
        <v>0</v>
      </c>
      <c r="N15" s="50">
        <v>170</v>
      </c>
      <c r="O15" s="50">
        <v>0</v>
      </c>
      <c r="P15" s="51">
        <f t="shared" si="0"/>
        <v>13.6</v>
      </c>
      <c r="Q15" s="52"/>
      <c r="R15" s="53">
        <f t="shared" si="1"/>
        <v>205.4</v>
      </c>
      <c r="S15" s="53">
        <f t="shared" si="2"/>
        <v>0</v>
      </c>
      <c r="T15" s="54">
        <f t="shared" si="3"/>
        <v>0.08</v>
      </c>
      <c r="U15" s="55">
        <f t="shared" si="4"/>
        <v>8</v>
      </c>
    </row>
    <row r="16" spans="1:34" ht="13.15" customHeight="1" x14ac:dyDescent="0.25">
      <c r="A16" s="42">
        <f>IF(B16="","",COUNT($B$8:B16))</f>
        <v>9</v>
      </c>
      <c r="B16" s="43">
        <v>42803</v>
      </c>
      <c r="C16" s="44" t="s">
        <v>3</v>
      </c>
      <c r="D16" s="45">
        <v>930</v>
      </c>
      <c r="E16" s="46">
        <v>1258557493</v>
      </c>
      <c r="F16" s="46" t="s">
        <v>34</v>
      </c>
      <c r="G16" s="46" t="s">
        <v>37</v>
      </c>
      <c r="H16" s="46"/>
      <c r="I16" s="46"/>
      <c r="J16" s="46"/>
      <c r="K16" s="47" t="s">
        <v>44</v>
      </c>
      <c r="L16" s="48">
        <v>219</v>
      </c>
      <c r="M16" s="49">
        <v>0</v>
      </c>
      <c r="N16" s="50">
        <v>170</v>
      </c>
      <c r="O16" s="50">
        <v>0</v>
      </c>
      <c r="P16" s="51">
        <f t="shared" si="0"/>
        <v>13.6</v>
      </c>
      <c r="Q16" s="52"/>
      <c r="R16" s="53">
        <f t="shared" si="1"/>
        <v>205.4</v>
      </c>
      <c r="S16" s="53">
        <f t="shared" si="2"/>
        <v>0</v>
      </c>
      <c r="T16" s="54">
        <f t="shared" si="3"/>
        <v>0.08</v>
      </c>
      <c r="U16" s="55">
        <f t="shared" si="4"/>
        <v>9</v>
      </c>
    </row>
    <row r="17" spans="1:21" ht="13.15" customHeight="1" x14ac:dyDescent="0.25">
      <c r="A17" s="42">
        <f>IF(B17="","",COUNT($B$8:B17))</f>
        <v>10</v>
      </c>
      <c r="B17" s="43">
        <v>42803</v>
      </c>
      <c r="C17" s="44" t="s">
        <v>3</v>
      </c>
      <c r="D17" s="45">
        <v>930</v>
      </c>
      <c r="E17" s="46">
        <v>1258557496</v>
      </c>
      <c r="F17" s="46" t="s">
        <v>31</v>
      </c>
      <c r="G17" s="46" t="s">
        <v>37</v>
      </c>
      <c r="H17" s="46" t="s">
        <v>32</v>
      </c>
      <c r="I17" s="46"/>
      <c r="J17" s="46"/>
      <c r="K17" s="47" t="s">
        <v>45</v>
      </c>
      <c r="L17" s="48">
        <v>249</v>
      </c>
      <c r="M17" s="49">
        <v>0</v>
      </c>
      <c r="N17" s="50">
        <v>196</v>
      </c>
      <c r="O17" s="50">
        <v>0</v>
      </c>
      <c r="P17" s="51">
        <f t="shared" si="0"/>
        <v>15.68</v>
      </c>
      <c r="Q17" s="52"/>
      <c r="R17" s="53">
        <f t="shared" si="1"/>
        <v>233.32</v>
      </c>
      <c r="S17" s="53">
        <f t="shared" si="2"/>
        <v>0</v>
      </c>
      <c r="T17" s="54">
        <f t="shared" si="3"/>
        <v>0.08</v>
      </c>
      <c r="U17" s="55">
        <f t="shared" si="4"/>
        <v>10</v>
      </c>
    </row>
    <row r="18" spans="1:21" ht="13.15" customHeight="1" x14ac:dyDescent="0.25">
      <c r="A18" s="42">
        <f>IF(B18="","",COUNT($B$8:B18))</f>
        <v>11</v>
      </c>
      <c r="B18" s="43">
        <v>42803</v>
      </c>
      <c r="C18" s="44" t="s">
        <v>3</v>
      </c>
      <c r="D18" s="45">
        <v>930</v>
      </c>
      <c r="E18" s="46">
        <v>1258557497</v>
      </c>
      <c r="F18" s="46" t="s">
        <v>34</v>
      </c>
      <c r="G18" s="46" t="s">
        <v>46</v>
      </c>
      <c r="H18" s="46"/>
      <c r="I18" s="46"/>
      <c r="J18" s="46"/>
      <c r="K18" s="47" t="s">
        <v>47</v>
      </c>
      <c r="L18" s="48">
        <v>329</v>
      </c>
      <c r="M18" s="49">
        <v>0</v>
      </c>
      <c r="N18" s="50">
        <v>263</v>
      </c>
      <c r="O18" s="50">
        <v>0</v>
      </c>
      <c r="P18" s="51">
        <f t="shared" si="0"/>
        <v>21.04</v>
      </c>
      <c r="Q18" s="52"/>
      <c r="R18" s="53">
        <f t="shared" si="1"/>
        <v>307.95999999999998</v>
      </c>
      <c r="S18" s="53">
        <f t="shared" si="2"/>
        <v>0</v>
      </c>
      <c r="T18" s="54">
        <f t="shared" si="3"/>
        <v>0.08</v>
      </c>
      <c r="U18" s="55">
        <f t="shared" si="4"/>
        <v>11</v>
      </c>
    </row>
    <row r="19" spans="1:21" ht="13.15" customHeight="1" x14ac:dyDescent="0.25">
      <c r="A19" s="42">
        <f>IF(B19="","",COUNT($B$8:B19))</f>
        <v>12</v>
      </c>
      <c r="B19" s="43">
        <v>42803</v>
      </c>
      <c r="C19" s="44" t="s">
        <v>3</v>
      </c>
      <c r="D19" s="45">
        <v>930</v>
      </c>
      <c r="E19" s="46">
        <v>1258557498</v>
      </c>
      <c r="F19" s="46" t="s">
        <v>34</v>
      </c>
      <c r="G19" s="46" t="s">
        <v>46</v>
      </c>
      <c r="H19" s="46"/>
      <c r="I19" s="46"/>
      <c r="J19" s="46"/>
      <c r="K19" s="47" t="s">
        <v>48</v>
      </c>
      <c r="L19" s="48">
        <v>329</v>
      </c>
      <c r="M19" s="49">
        <v>0</v>
      </c>
      <c r="N19" s="50">
        <v>263</v>
      </c>
      <c r="O19" s="50">
        <v>0</v>
      </c>
      <c r="P19" s="51">
        <f t="shared" si="0"/>
        <v>21.04</v>
      </c>
      <c r="Q19" s="52"/>
      <c r="R19" s="53">
        <f t="shared" si="1"/>
        <v>307.95999999999998</v>
      </c>
      <c r="S19" s="53">
        <f t="shared" si="2"/>
        <v>0</v>
      </c>
      <c r="T19" s="54">
        <f t="shared" si="3"/>
        <v>0.08</v>
      </c>
      <c r="U19" s="55">
        <f t="shared" si="4"/>
        <v>12</v>
      </c>
    </row>
    <row r="20" spans="1:21" ht="13.15" customHeight="1" x14ac:dyDescent="0.25">
      <c r="A20" s="42">
        <f>IF(B20="","",COUNT($B$8:B20))</f>
        <v>13</v>
      </c>
      <c r="B20" s="43">
        <v>42803</v>
      </c>
      <c r="C20" s="44" t="s">
        <v>3</v>
      </c>
      <c r="D20" s="45">
        <v>930</v>
      </c>
      <c r="E20" s="46">
        <v>1258557500</v>
      </c>
      <c r="F20" s="46" t="s">
        <v>37</v>
      </c>
      <c r="G20" s="46" t="s">
        <v>32</v>
      </c>
      <c r="H20" s="46"/>
      <c r="I20" s="46"/>
      <c r="J20" s="46"/>
      <c r="K20" s="47" t="s">
        <v>49</v>
      </c>
      <c r="L20" s="48">
        <v>210</v>
      </c>
      <c r="M20" s="49">
        <v>0</v>
      </c>
      <c r="N20" s="50">
        <v>163</v>
      </c>
      <c r="O20" s="50">
        <v>0</v>
      </c>
      <c r="P20" s="51">
        <f t="shared" si="0"/>
        <v>13.040000000000001</v>
      </c>
      <c r="Q20" s="52"/>
      <c r="R20" s="53">
        <f t="shared" si="1"/>
        <v>196.96</v>
      </c>
      <c r="S20" s="53">
        <f t="shared" si="2"/>
        <v>0</v>
      </c>
      <c r="T20" s="54">
        <f t="shared" si="3"/>
        <v>0.08</v>
      </c>
      <c r="U20" s="55">
        <f t="shared" si="4"/>
        <v>13</v>
      </c>
    </row>
    <row r="21" spans="1:21" ht="13.15" customHeight="1" x14ac:dyDescent="0.25">
      <c r="A21" s="42">
        <f>IF(B21="","",COUNT($B$8:B21))</f>
        <v>14</v>
      </c>
      <c r="B21" s="43">
        <v>42803</v>
      </c>
      <c r="C21" s="44" t="s">
        <v>3</v>
      </c>
      <c r="D21" s="45">
        <v>930</v>
      </c>
      <c r="E21" s="46">
        <v>1258557503</v>
      </c>
      <c r="F21" s="46" t="s">
        <v>37</v>
      </c>
      <c r="G21" s="46" t="s">
        <v>41</v>
      </c>
      <c r="H21" s="46"/>
      <c r="I21" s="46"/>
      <c r="J21" s="46"/>
      <c r="K21" s="47" t="s">
        <v>50</v>
      </c>
      <c r="L21" s="48">
        <v>329</v>
      </c>
      <c r="M21" s="49">
        <v>0</v>
      </c>
      <c r="N21" s="50">
        <v>263</v>
      </c>
      <c r="O21" s="50">
        <v>0</v>
      </c>
      <c r="P21" s="51">
        <f t="shared" si="0"/>
        <v>21.04</v>
      </c>
      <c r="Q21" s="52"/>
      <c r="R21" s="53">
        <f t="shared" si="1"/>
        <v>307.95999999999998</v>
      </c>
      <c r="S21" s="53">
        <f t="shared" si="2"/>
        <v>0</v>
      </c>
      <c r="T21" s="54">
        <f t="shared" si="3"/>
        <v>0.08</v>
      </c>
      <c r="U21" s="55">
        <f t="shared" si="4"/>
        <v>14</v>
      </c>
    </row>
    <row r="22" spans="1:21" ht="13.15" customHeight="1" x14ac:dyDescent="0.25">
      <c r="A22" s="42">
        <f>IF(B22="","",COUNT($B$8:B22))</f>
        <v>15</v>
      </c>
      <c r="B22" s="43">
        <v>42803</v>
      </c>
      <c r="C22" s="44" t="s">
        <v>3</v>
      </c>
      <c r="D22" s="45">
        <v>930</v>
      </c>
      <c r="E22" s="46">
        <v>1258557505</v>
      </c>
      <c r="F22" s="46" t="s">
        <v>37</v>
      </c>
      <c r="G22" s="46" t="s">
        <v>41</v>
      </c>
      <c r="H22" s="46"/>
      <c r="I22" s="46"/>
      <c r="J22" s="46"/>
      <c r="K22" s="47" t="s">
        <v>51</v>
      </c>
      <c r="L22" s="48">
        <v>329</v>
      </c>
      <c r="M22" s="49">
        <v>0</v>
      </c>
      <c r="N22" s="50">
        <v>263</v>
      </c>
      <c r="O22" s="50">
        <v>0</v>
      </c>
      <c r="P22" s="51">
        <f t="shared" si="0"/>
        <v>21.04</v>
      </c>
      <c r="Q22" s="52"/>
      <c r="R22" s="53">
        <f t="shared" si="1"/>
        <v>307.95999999999998</v>
      </c>
      <c r="S22" s="53">
        <f t="shared" si="2"/>
        <v>0</v>
      </c>
      <c r="T22" s="54">
        <f t="shared" si="3"/>
        <v>0.08</v>
      </c>
      <c r="U22" s="55">
        <f t="shared" si="4"/>
        <v>15</v>
      </c>
    </row>
    <row r="23" spans="1:21" ht="13.15" customHeight="1" x14ac:dyDescent="0.25">
      <c r="A23" s="42">
        <f>IF(B23="","",COUNT($B$8:B23))</f>
        <v>16</v>
      </c>
      <c r="B23" s="43">
        <v>42803</v>
      </c>
      <c r="C23" s="44" t="s">
        <v>3</v>
      </c>
      <c r="D23" s="45">
        <v>930</v>
      </c>
      <c r="E23" s="46">
        <v>1258557506</v>
      </c>
      <c r="F23" s="46" t="s">
        <v>37</v>
      </c>
      <c r="G23" s="46" t="s">
        <v>41</v>
      </c>
      <c r="H23" s="46"/>
      <c r="I23" s="46"/>
      <c r="J23" s="46"/>
      <c r="K23" s="47" t="s">
        <v>52</v>
      </c>
      <c r="L23" s="48">
        <v>380</v>
      </c>
      <c r="M23" s="49">
        <v>0</v>
      </c>
      <c r="N23" s="50">
        <v>306</v>
      </c>
      <c r="O23" s="50">
        <v>0</v>
      </c>
      <c r="P23" s="51">
        <f t="shared" si="0"/>
        <v>24.48</v>
      </c>
      <c r="Q23" s="52"/>
      <c r="R23" s="53">
        <f t="shared" si="1"/>
        <v>355.52</v>
      </c>
      <c r="S23" s="53">
        <f t="shared" si="2"/>
        <v>0</v>
      </c>
      <c r="T23" s="54">
        <f t="shared" si="3"/>
        <v>0.08</v>
      </c>
      <c r="U23" s="55">
        <f t="shared" si="4"/>
        <v>16</v>
      </c>
    </row>
    <row r="24" spans="1:21" ht="13.15" customHeight="1" x14ac:dyDescent="0.25">
      <c r="A24" s="42">
        <f>IF(B24="","",COUNT($B$8:B24))</f>
        <v>17</v>
      </c>
      <c r="B24" s="43">
        <v>42804</v>
      </c>
      <c r="C24" s="44" t="s">
        <v>3</v>
      </c>
      <c r="D24" s="45">
        <v>930</v>
      </c>
      <c r="E24" s="46">
        <v>1258557511</v>
      </c>
      <c r="F24" s="46" t="s">
        <v>31</v>
      </c>
      <c r="G24" s="46" t="s">
        <v>37</v>
      </c>
      <c r="H24" s="46" t="s">
        <v>32</v>
      </c>
      <c r="I24" s="46"/>
      <c r="J24" s="46"/>
      <c r="K24" s="47" t="s">
        <v>53</v>
      </c>
      <c r="L24" s="48">
        <v>294</v>
      </c>
      <c r="M24" s="49">
        <v>0</v>
      </c>
      <c r="N24" s="50">
        <v>233</v>
      </c>
      <c r="O24" s="50">
        <v>0</v>
      </c>
      <c r="P24" s="51">
        <f t="shared" si="0"/>
        <v>18.64</v>
      </c>
      <c r="Q24" s="52"/>
      <c r="R24" s="53">
        <f t="shared" si="1"/>
        <v>275.36</v>
      </c>
      <c r="S24" s="53">
        <f t="shared" si="2"/>
        <v>0</v>
      </c>
      <c r="T24" s="54">
        <f t="shared" si="3"/>
        <v>0.08</v>
      </c>
      <c r="U24" s="55">
        <f t="shared" si="4"/>
        <v>17</v>
      </c>
    </row>
    <row r="25" spans="1:21" ht="13.15" customHeight="1" x14ac:dyDescent="0.25">
      <c r="A25" s="42">
        <f>IF(B25="","",COUNT($B$8:B25))</f>
        <v>18</v>
      </c>
      <c r="B25" s="43">
        <v>42804</v>
      </c>
      <c r="C25" s="44" t="s">
        <v>3</v>
      </c>
      <c r="D25" s="45">
        <v>930</v>
      </c>
      <c r="E25" s="46">
        <v>1258557523</v>
      </c>
      <c r="F25" s="46" t="s">
        <v>32</v>
      </c>
      <c r="G25" s="46" t="s">
        <v>37</v>
      </c>
      <c r="H25" s="46"/>
      <c r="I25" s="46"/>
      <c r="J25" s="46"/>
      <c r="K25" s="47" t="s">
        <v>54</v>
      </c>
      <c r="L25" s="48">
        <v>195</v>
      </c>
      <c r="M25" s="49">
        <v>0</v>
      </c>
      <c r="N25" s="50">
        <v>163</v>
      </c>
      <c r="O25" s="50">
        <v>0</v>
      </c>
      <c r="P25" s="51">
        <f t="shared" si="0"/>
        <v>13.040000000000001</v>
      </c>
      <c r="Q25" s="52"/>
      <c r="R25" s="53">
        <f t="shared" si="1"/>
        <v>181.96</v>
      </c>
      <c r="S25" s="53">
        <f t="shared" si="2"/>
        <v>0</v>
      </c>
      <c r="T25" s="54">
        <f t="shared" si="3"/>
        <v>0.08</v>
      </c>
      <c r="U25" s="55">
        <f t="shared" si="4"/>
        <v>18</v>
      </c>
    </row>
    <row r="26" spans="1:21" ht="13.15" customHeight="1" x14ac:dyDescent="0.25">
      <c r="A26" s="42">
        <f>IF(B26="","",COUNT($B$8:B26))</f>
        <v>19</v>
      </c>
      <c r="B26" s="43">
        <v>42804</v>
      </c>
      <c r="C26" s="44" t="s">
        <v>3</v>
      </c>
      <c r="D26" s="45">
        <v>930</v>
      </c>
      <c r="E26" s="46">
        <v>1258557536</v>
      </c>
      <c r="F26" s="46" t="s">
        <v>32</v>
      </c>
      <c r="G26" s="46" t="s">
        <v>37</v>
      </c>
      <c r="H26" s="46"/>
      <c r="I26" s="46"/>
      <c r="J26" s="46"/>
      <c r="K26" s="47" t="s">
        <v>55</v>
      </c>
      <c r="L26" s="48">
        <v>222</v>
      </c>
      <c r="M26" s="49">
        <v>0</v>
      </c>
      <c r="N26" s="50">
        <v>186</v>
      </c>
      <c r="O26" s="50">
        <v>0</v>
      </c>
      <c r="P26" s="51">
        <f t="shared" si="0"/>
        <v>14.88</v>
      </c>
      <c r="Q26" s="52"/>
      <c r="R26" s="53">
        <f t="shared" si="1"/>
        <v>207.12</v>
      </c>
      <c r="S26" s="53">
        <f t="shared" si="2"/>
        <v>0</v>
      </c>
      <c r="T26" s="54">
        <f t="shared" si="3"/>
        <v>0.08</v>
      </c>
      <c r="U26" s="55">
        <f t="shared" si="4"/>
        <v>19</v>
      </c>
    </row>
    <row r="27" spans="1:21" ht="13.15" customHeight="1" x14ac:dyDescent="0.25">
      <c r="A27" s="42">
        <f>IF(B27="","",COUNT($B$8:B27))</f>
        <v>20</v>
      </c>
      <c r="B27" s="43">
        <v>42804</v>
      </c>
      <c r="C27" s="44" t="s">
        <v>3</v>
      </c>
      <c r="D27" s="45">
        <v>930</v>
      </c>
      <c r="E27" s="46">
        <v>1258557537</v>
      </c>
      <c r="F27" s="46" t="s">
        <v>32</v>
      </c>
      <c r="G27" s="46" t="s">
        <v>31</v>
      </c>
      <c r="H27" s="46"/>
      <c r="I27" s="46"/>
      <c r="J27" s="46"/>
      <c r="K27" s="47" t="s">
        <v>56</v>
      </c>
      <c r="L27" s="48">
        <v>234</v>
      </c>
      <c r="M27" s="49">
        <v>0</v>
      </c>
      <c r="N27" s="50">
        <v>196</v>
      </c>
      <c r="O27" s="50">
        <v>0</v>
      </c>
      <c r="P27" s="51">
        <f t="shared" si="0"/>
        <v>15.68</v>
      </c>
      <c r="Q27" s="52"/>
      <c r="R27" s="53">
        <f t="shared" si="1"/>
        <v>218.32</v>
      </c>
      <c r="S27" s="53">
        <f t="shared" si="2"/>
        <v>0</v>
      </c>
      <c r="T27" s="54">
        <f t="shared" si="3"/>
        <v>0.08</v>
      </c>
      <c r="U27" s="55">
        <f t="shared" si="4"/>
        <v>20</v>
      </c>
    </row>
    <row r="28" spans="1:21" ht="13.15" customHeight="1" x14ac:dyDescent="0.25">
      <c r="A28" s="42">
        <f>IF(B28="","",COUNT($B$8:B28))</f>
        <v>21</v>
      </c>
      <c r="B28" s="43">
        <v>42804</v>
      </c>
      <c r="C28" s="44" t="s">
        <v>3</v>
      </c>
      <c r="D28" s="45">
        <v>930</v>
      </c>
      <c r="E28" s="46">
        <v>1258557538</v>
      </c>
      <c r="F28" s="46" t="s">
        <v>32</v>
      </c>
      <c r="G28" s="46" t="s">
        <v>31</v>
      </c>
      <c r="H28" s="46"/>
      <c r="I28" s="46"/>
      <c r="J28" s="46"/>
      <c r="K28" s="47" t="s">
        <v>57</v>
      </c>
      <c r="L28" s="48">
        <v>234</v>
      </c>
      <c r="M28" s="49">
        <v>0</v>
      </c>
      <c r="N28" s="50">
        <v>196</v>
      </c>
      <c r="O28" s="50">
        <v>0</v>
      </c>
      <c r="P28" s="51">
        <f t="shared" si="0"/>
        <v>15.68</v>
      </c>
      <c r="Q28" s="52"/>
      <c r="R28" s="53">
        <f t="shared" si="1"/>
        <v>218.32</v>
      </c>
      <c r="S28" s="53">
        <f t="shared" si="2"/>
        <v>0</v>
      </c>
      <c r="T28" s="54">
        <f t="shared" si="3"/>
        <v>0.08</v>
      </c>
      <c r="U28" s="55">
        <f t="shared" si="4"/>
        <v>21</v>
      </c>
    </row>
    <row r="29" spans="1:21" ht="13.15" customHeight="1" x14ac:dyDescent="0.25">
      <c r="A29" s="42">
        <f>IF(B29="","",COUNT($B$8:B29))</f>
        <v>22</v>
      </c>
      <c r="B29" s="43">
        <v>42804</v>
      </c>
      <c r="C29" s="44" t="s">
        <v>3</v>
      </c>
      <c r="D29" s="45">
        <v>930</v>
      </c>
      <c r="E29" s="46">
        <v>1258557544</v>
      </c>
      <c r="F29" s="46" t="s">
        <v>32</v>
      </c>
      <c r="G29" s="46" t="s">
        <v>31</v>
      </c>
      <c r="H29" s="46"/>
      <c r="I29" s="46"/>
      <c r="J29" s="46"/>
      <c r="K29" s="47" t="s">
        <v>58</v>
      </c>
      <c r="L29" s="48">
        <v>234</v>
      </c>
      <c r="M29" s="49">
        <v>0</v>
      </c>
      <c r="N29" s="50">
        <v>196</v>
      </c>
      <c r="O29" s="50">
        <v>0</v>
      </c>
      <c r="P29" s="51">
        <f t="shared" si="0"/>
        <v>15.68</v>
      </c>
      <c r="Q29" s="52"/>
      <c r="R29" s="53">
        <f t="shared" si="1"/>
        <v>218.32</v>
      </c>
      <c r="S29" s="53">
        <f t="shared" si="2"/>
        <v>0</v>
      </c>
      <c r="T29" s="54">
        <f t="shared" si="3"/>
        <v>0.08</v>
      </c>
      <c r="U29" s="55">
        <f t="shared" si="4"/>
        <v>22</v>
      </c>
    </row>
    <row r="30" spans="1:21" ht="13.15" customHeight="1" x14ac:dyDescent="0.25">
      <c r="A30" s="42">
        <f>IF(B30="","",COUNT($B$8:B30))</f>
        <v>23</v>
      </c>
      <c r="B30" s="43">
        <v>42804</v>
      </c>
      <c r="C30" s="44" t="s">
        <v>3</v>
      </c>
      <c r="D30" s="45">
        <v>930</v>
      </c>
      <c r="E30" s="46">
        <v>1258557545</v>
      </c>
      <c r="F30" s="46" t="s">
        <v>32</v>
      </c>
      <c r="G30" s="46" t="s">
        <v>31</v>
      </c>
      <c r="H30" s="46"/>
      <c r="I30" s="46"/>
      <c r="J30" s="46"/>
      <c r="K30" s="47" t="s">
        <v>59</v>
      </c>
      <c r="L30" s="48">
        <v>269</v>
      </c>
      <c r="M30" s="49">
        <v>0</v>
      </c>
      <c r="N30" s="50">
        <v>225</v>
      </c>
      <c r="O30" s="50">
        <v>0</v>
      </c>
      <c r="P30" s="51">
        <f t="shared" si="0"/>
        <v>18</v>
      </c>
      <c r="Q30" s="52"/>
      <c r="R30" s="53">
        <f t="shared" si="1"/>
        <v>251</v>
      </c>
      <c r="S30" s="53">
        <f t="shared" si="2"/>
        <v>0</v>
      </c>
      <c r="T30" s="54">
        <f t="shared" si="3"/>
        <v>0.08</v>
      </c>
      <c r="U30" s="55">
        <f t="shared" si="4"/>
        <v>23</v>
      </c>
    </row>
    <row r="31" spans="1:21" ht="13.15" customHeight="1" x14ac:dyDescent="0.25">
      <c r="A31" s="42">
        <f>IF(B31="","",COUNT($B$8:B31))</f>
        <v>24</v>
      </c>
      <c r="B31" s="43">
        <v>42804</v>
      </c>
      <c r="C31" s="44" t="s">
        <v>3</v>
      </c>
      <c r="D31" s="45">
        <v>930</v>
      </c>
      <c r="E31" s="46">
        <v>1258557546</v>
      </c>
      <c r="F31" s="46" t="s">
        <v>34</v>
      </c>
      <c r="G31" s="46" t="s">
        <v>32</v>
      </c>
      <c r="H31" s="46"/>
      <c r="I31" s="46"/>
      <c r="J31" s="46"/>
      <c r="K31" s="47" t="s">
        <v>60</v>
      </c>
      <c r="L31" s="48">
        <v>358</v>
      </c>
      <c r="M31" s="49">
        <v>0</v>
      </c>
      <c r="N31" s="50">
        <v>287</v>
      </c>
      <c r="O31" s="50">
        <v>0</v>
      </c>
      <c r="P31" s="51">
        <f t="shared" si="0"/>
        <v>22.96</v>
      </c>
      <c r="Q31" s="52"/>
      <c r="R31" s="53">
        <f t="shared" si="1"/>
        <v>335.04</v>
      </c>
      <c r="S31" s="53">
        <f t="shared" si="2"/>
        <v>0</v>
      </c>
      <c r="T31" s="54">
        <f t="shared" si="3"/>
        <v>0.08</v>
      </c>
      <c r="U31" s="55">
        <f t="shared" si="4"/>
        <v>24</v>
      </c>
    </row>
    <row r="32" spans="1:21" ht="13.15" customHeight="1" x14ac:dyDescent="0.25">
      <c r="A32" s="42">
        <f>IF(B32="","",COUNT($B$8:B32))</f>
        <v>25</v>
      </c>
      <c r="B32" s="43">
        <v>42804</v>
      </c>
      <c r="C32" s="44" t="s">
        <v>3</v>
      </c>
      <c r="D32" s="45">
        <v>930</v>
      </c>
      <c r="E32" s="46">
        <v>1258557547</v>
      </c>
      <c r="F32" s="46" t="s">
        <v>34</v>
      </c>
      <c r="G32" s="46" t="s">
        <v>32</v>
      </c>
      <c r="H32" s="46"/>
      <c r="I32" s="46"/>
      <c r="J32" s="46"/>
      <c r="K32" s="47" t="s">
        <v>61</v>
      </c>
      <c r="L32" s="48">
        <v>358</v>
      </c>
      <c r="M32" s="49">
        <v>0</v>
      </c>
      <c r="N32" s="50">
        <v>287</v>
      </c>
      <c r="O32" s="50">
        <v>0</v>
      </c>
      <c r="P32" s="51">
        <f t="shared" si="0"/>
        <v>22.96</v>
      </c>
      <c r="Q32" s="52"/>
      <c r="R32" s="53">
        <f t="shared" si="1"/>
        <v>335.04</v>
      </c>
      <c r="S32" s="53">
        <f t="shared" si="2"/>
        <v>0</v>
      </c>
      <c r="T32" s="54">
        <f t="shared" si="3"/>
        <v>0.08</v>
      </c>
      <c r="U32" s="55">
        <f t="shared" si="4"/>
        <v>25</v>
      </c>
    </row>
    <row r="33" spans="1:21" ht="15" customHeight="1" x14ac:dyDescent="0.25">
      <c r="A33" s="42">
        <f>IF(B33="","",COUNT($B$8:B33))</f>
        <v>26</v>
      </c>
      <c r="B33" s="43">
        <v>42804</v>
      </c>
      <c r="C33" s="44" t="s">
        <v>3</v>
      </c>
      <c r="D33" s="45">
        <v>930</v>
      </c>
      <c r="E33" s="46">
        <v>1258562156</v>
      </c>
      <c r="F33" s="46" t="s">
        <v>37</v>
      </c>
      <c r="G33" s="46" t="s">
        <v>32</v>
      </c>
      <c r="H33" s="46"/>
      <c r="I33" s="46"/>
      <c r="J33" s="46"/>
      <c r="K33" s="47" t="s">
        <v>62</v>
      </c>
      <c r="L33" s="48">
        <v>246</v>
      </c>
      <c r="M33" s="49">
        <v>0</v>
      </c>
      <c r="N33" s="50">
        <v>194</v>
      </c>
      <c r="O33" s="50">
        <v>0</v>
      </c>
      <c r="P33" s="51">
        <f t="shared" si="0"/>
        <v>15.52</v>
      </c>
      <c r="Q33" s="52"/>
      <c r="R33" s="53">
        <f t="shared" si="1"/>
        <v>230.48</v>
      </c>
      <c r="S33" s="53">
        <f t="shared" si="2"/>
        <v>0</v>
      </c>
      <c r="T33" s="54">
        <f t="shared" si="3"/>
        <v>0.08</v>
      </c>
      <c r="U33" s="55">
        <f t="shared" si="4"/>
        <v>26</v>
      </c>
    </row>
    <row r="34" spans="1:21" ht="15" customHeight="1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21" ht="15" customHeight="1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1:21" ht="15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21" ht="15" customHeight="1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1:21" ht="15" customHeight="1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21" ht="15" customHeight="1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21" ht="15" customHeight="1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 spans="1:21" ht="15" customHeight="1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21" ht="15" customHeigh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21" ht="15" customHeight="1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21" ht="15" customHeigh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21" ht="15" customHeight="1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21" ht="15" customHeight="1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 spans="1:21" ht="15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 spans="1:21" ht="1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 spans="1:19" ht="15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 spans="1:19" ht="15" customHeight="1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 spans="1:19" ht="15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19" ht="1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 spans="1:19" ht="15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 spans="1:19" ht="15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1:19" ht="15" customHeight="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 spans="1:19" ht="15" customHeigh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 spans="1:19" ht="1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1:19" ht="15" customHeight="1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 spans="1:19" ht="15" customHeight="1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 spans="1:19" ht="15" customHeight="1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 spans="1:19" ht="15" customHeight="1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 spans="1:19" ht="15" customHeight="1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 spans="1:19" ht="15" customHeight="1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 spans="1:19" ht="15" customHeight="1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 spans="1:19" ht="15" customHeight="1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 spans="1:19" ht="15" customHeight="1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 spans="1:19" ht="15" customHeight="1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 spans="1:19" ht="15" customHeight="1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 spans="1:19" ht="15" customHeight="1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 spans="1:19" ht="15" customHeight="1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 spans="1:19" ht="15" customHeight="1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19" ht="15" customHeight="1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 spans="1:19" ht="15" customHeight="1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 spans="1:19" ht="15" customHeight="1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 spans="1:19" ht="15" customHeight="1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 spans="1:19" ht="15" customHeight="1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 spans="1:19" ht="15" customHeight="1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 spans="1:19" ht="15" customHeight="1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 spans="1:19" ht="15" customHeight="1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 spans="1:19" ht="15" customHeight="1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 spans="1:19" ht="15" customHeight="1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 spans="1:19" ht="15" customHeight="1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</row>
    <row r="83" spans="1:19" ht="15" customHeight="1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</row>
    <row r="84" spans="1:19" ht="15" customHeight="1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 spans="1:19" ht="15" customHeight="1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</row>
    <row r="86" spans="1:19" ht="15" customHeight="1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</row>
    <row r="87" spans="1:19" ht="15" customHeight="1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  <row r="88" spans="1:19" ht="15" customHeight="1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</row>
    <row r="89" spans="1:19" ht="15" customHeight="1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</row>
    <row r="90" spans="1:19" ht="15" customHeight="1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 spans="1:19" ht="15" customHeight="1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</row>
    <row r="92" spans="1:19" ht="15" customHeight="1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</row>
    <row r="93" spans="1:19" ht="15" customHeight="1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</row>
    <row r="94" spans="1:19" ht="15" customHeight="1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</row>
    <row r="95" spans="1:19" ht="15" customHeight="1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</row>
    <row r="96" spans="1:19" ht="15" customHeight="1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</row>
    <row r="97" spans="1:19" ht="15" customHeight="1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</row>
    <row r="98" spans="1:19" ht="15" customHeight="1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</row>
    <row r="99" spans="1:19" ht="15" customHeight="1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</row>
    <row r="100" spans="1:19" ht="15" customHeight="1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</row>
    <row r="101" spans="1:19" ht="15" customHeight="1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</row>
    <row r="102" spans="1:19" ht="15" customHeight="1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</row>
    <row r="103" spans="1:19" ht="15" customHeight="1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 spans="1:19" ht="15" customHeight="1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</row>
    <row r="105" spans="1:19" ht="15" customHeight="1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</row>
    <row r="106" spans="1:19" ht="15" customHeight="1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</row>
    <row r="107" spans="1:19" ht="15" customHeight="1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</row>
    <row r="108" spans="1:19" ht="15" customHeight="1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</row>
    <row r="109" spans="1:19" ht="15" customHeight="1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</row>
    <row r="110" spans="1:19" ht="15" customHeight="1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</row>
    <row r="111" spans="1:19" ht="15" customHeight="1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</row>
    <row r="112" spans="1:19" ht="15" customHeight="1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</row>
    <row r="113" spans="1:19" ht="15" customHeight="1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</row>
    <row r="114" spans="1:19" ht="15" customHeight="1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</row>
    <row r="115" spans="1:19" ht="15" customHeight="1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</row>
    <row r="116" spans="1:19" ht="15" customHeight="1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</row>
    <row r="117" spans="1:19" ht="15" customHeight="1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</row>
    <row r="118" spans="1:19" ht="15" customHeight="1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</row>
    <row r="119" spans="1:19" ht="15" customHeight="1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</row>
    <row r="120" spans="1:19" ht="15" customHeight="1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 spans="1:19" ht="15" customHeight="1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</row>
    <row r="122" spans="1:19" ht="15" customHeight="1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</row>
    <row r="123" spans="1:19" ht="15" customHeight="1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</row>
    <row r="124" spans="1:19" ht="15" customHeight="1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</row>
    <row r="125" spans="1:19" ht="15" customHeight="1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</row>
    <row r="126" spans="1:19" ht="15" customHeight="1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</row>
    <row r="127" spans="1:19" ht="15" customHeight="1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</row>
    <row r="128" spans="1:19" ht="15" customHeight="1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</row>
    <row r="129" spans="1:19" ht="15" customHeight="1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</row>
    <row r="130" spans="1:19" ht="15" customHeight="1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</row>
    <row r="131" spans="1:19" ht="15" customHeight="1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</row>
    <row r="132" spans="1:19" ht="15" customHeight="1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</row>
    <row r="133" spans="1:19" ht="15" customHeight="1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</row>
    <row r="134" spans="1:19" ht="15" customHeight="1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</row>
    <row r="135" spans="1:19" ht="15" customHeight="1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</row>
    <row r="136" spans="1:19" ht="15" customHeight="1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</row>
    <row r="137" spans="1:19" ht="15" customHeight="1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</row>
    <row r="138" spans="1:19" ht="15" customHeight="1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 spans="1:19" ht="15" customHeight="1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</row>
    <row r="140" spans="1:19" ht="15" customHeight="1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</row>
  </sheetData>
  <sheetProtection selectLockedCells="1"/>
  <mergeCells count="16">
    <mergeCell ref="N6:O6"/>
    <mergeCell ref="P6:Q6"/>
    <mergeCell ref="R6:S6"/>
    <mergeCell ref="A6:A7"/>
    <mergeCell ref="C6:C7"/>
    <mergeCell ref="D6:E7"/>
    <mergeCell ref="F6:J7"/>
    <mergeCell ref="K6:K7"/>
    <mergeCell ref="L6:M6"/>
    <mergeCell ref="A1:F1"/>
    <mergeCell ref="A2:F2"/>
    <mergeCell ref="A3:F3"/>
    <mergeCell ref="A4:B4"/>
    <mergeCell ref="R4:S4"/>
    <mergeCell ref="A5:B5"/>
    <mergeCell ref="R5:S5"/>
  </mergeCells>
  <dataValidations count="4">
    <dataValidation type="decimal" operator="greaterThanOrEqual" allowBlank="1" showInputMessage="1" showErrorMessage="1" error="SOLO PRECIO DE BOLETO_x000a_J&amp;M " sqref="Q8:Q33">
      <formula1>0</formula1>
    </dataValidation>
    <dataValidation operator="greaterThanOrEqual" allowBlank="1" showInputMessage="1" showErrorMessage="1" error="SOLO PRECIO DE BOLETO_x000a_J&amp;M " sqref="P8:P33 R8:S33"/>
    <dataValidation showInputMessage="1" showErrorMessage="1" sqref="C4:J4"/>
    <dataValidation type="date" operator="greaterThan" allowBlank="1" showInputMessage="1" showErrorMessage="1" sqref="L4:O4 R4">
      <formula1>36526</formula1>
    </dataValidation>
  </dataValidations>
  <printOptions horizontalCentered="1"/>
  <pageMargins left="0" right="0" top="0.19685039370078741" bottom="0.19685039370078741" header="0" footer="0"/>
  <pageSetup scale="90" orientation="landscape" r:id="rId1"/>
  <headerFooter scaleWithDoc="0" alignWithMargins="0">
    <oddHeader>&amp;R&amp;"Courier New,Normal"&amp;10Página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</vt:lpstr>
      <vt:lpstr>SA!Área_de_impresión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Martinez</dc:creator>
  <cp:lastModifiedBy>Jesús Martinez</cp:lastModifiedBy>
  <dcterms:created xsi:type="dcterms:W3CDTF">2017-03-16T00:53:26Z</dcterms:created>
  <dcterms:modified xsi:type="dcterms:W3CDTF">2017-03-16T00:54:52Z</dcterms:modified>
</cp:coreProperties>
</file>