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sús Martinez\Downloads\Condi\"/>
    </mc:Choice>
  </mc:AlternateContent>
  <bookViews>
    <workbookView xWindow="0" yWindow="0" windowWidth="20490" windowHeight="7755"/>
  </bookViews>
  <sheets>
    <sheet name="SA" sheetId="1" r:id="rId1"/>
  </sheets>
  <externalReferences>
    <externalReference r:id="rId2"/>
  </externalReferences>
  <definedNames>
    <definedName name="_xlnm._FilterDatabase" localSheetId="0" hidden="1">SA!$D$6:$J$18</definedName>
    <definedName name="_JUN11" localSheetId="0" hidden="1">'[1]TRANS REDES'!#REF!</definedName>
    <definedName name="_JUN11" hidden="1">'[1]TRANS REDES'!#REF!</definedName>
    <definedName name="_Key1" localSheetId="0" hidden="1">'[1]TRANS REDES'!#REF!</definedName>
    <definedName name="_Key1" hidden="1">'[1]TRANS REDES'!#REF!</definedName>
    <definedName name="_Key2" localSheetId="0" hidden="1">'[1]TRANS REDES'!#REF!</definedName>
    <definedName name="_Key2" hidden="1">'[1]TRANS REDES'!#REF!</definedName>
    <definedName name="_key3" localSheetId="0" hidden="1">'[1]TRANS REDES'!#REF!</definedName>
    <definedName name="_key3" hidden="1">'[1]TRANS REDES'!#REF!</definedName>
    <definedName name="_Key4" localSheetId="0" hidden="1">'[1]TRANS REDES'!#REF!</definedName>
    <definedName name="_Key4" hidden="1">'[1]TRANS REDES'!#REF!</definedName>
    <definedName name="_Key5" localSheetId="0" hidden="1">'[1]TRANS REDES'!#REF!</definedName>
    <definedName name="_Key5" hidden="1">'[1]TRANS REDES'!#REF!</definedName>
    <definedName name="_Order1" hidden="1">255</definedName>
    <definedName name="_Order2" hidden="1">255</definedName>
    <definedName name="_Sort" localSheetId="0" hidden="1">'[1]TRANS REDES'!#REF!</definedName>
    <definedName name="_Sort" hidden="1">'[1]TRANS REDES'!#REF!</definedName>
    <definedName name="_xlnm.Print_Area" localSheetId="0">SA!$A$1:$S$18</definedName>
    <definedName name="Z_1270970C_17EB_4AF5_87A1_2A981F6A3B80_.wvu.FilterData" localSheetId="0" hidden="1">SA!$D$6:$J$18</definedName>
    <definedName name="Z_1270970C_17EB_4AF5_87A1_2A981F6A3B80_.wvu.PrintArea" localSheetId="0" hidden="1">SA!$A$1:$S$18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T18" i="1" l="1"/>
  <c r="P18" i="1" s="1"/>
  <c r="R18" i="1" s="1"/>
  <c r="S18" i="1"/>
  <c r="A18" i="1"/>
  <c r="T17" i="1"/>
  <c r="P17" i="1" s="1"/>
  <c r="R17" i="1" s="1"/>
  <c r="S17" i="1"/>
  <c r="A17" i="1"/>
  <c r="T16" i="1"/>
  <c r="P16" i="1" s="1"/>
  <c r="R16" i="1" s="1"/>
  <c r="S16" i="1"/>
  <c r="A16" i="1"/>
  <c r="T15" i="1"/>
  <c r="P15" i="1" s="1"/>
  <c r="R15" i="1" s="1"/>
  <c r="S15" i="1"/>
  <c r="A15" i="1"/>
  <c r="T14" i="1"/>
  <c r="P14" i="1" s="1"/>
  <c r="R14" i="1" s="1"/>
  <c r="S14" i="1"/>
  <c r="A14" i="1"/>
  <c r="T13" i="1"/>
  <c r="P13" i="1" s="1"/>
  <c r="R13" i="1" s="1"/>
  <c r="S13" i="1"/>
  <c r="A13" i="1"/>
  <c r="T12" i="1"/>
  <c r="P12" i="1" s="1"/>
  <c r="R12" i="1" s="1"/>
  <c r="S12" i="1"/>
  <c r="A12" i="1"/>
  <c r="T11" i="1"/>
  <c r="P11" i="1" s="1"/>
  <c r="R11" i="1" s="1"/>
  <c r="S11" i="1"/>
  <c r="A11" i="1"/>
  <c r="T10" i="1"/>
  <c r="P10" i="1" s="1"/>
  <c r="R10" i="1" s="1"/>
  <c r="S10" i="1"/>
  <c r="A10" i="1"/>
  <c r="T9" i="1"/>
  <c r="P9" i="1" s="1"/>
  <c r="R9" i="1" s="1"/>
  <c r="S9" i="1"/>
  <c r="A9" i="1"/>
  <c r="U8" i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T8" i="1"/>
  <c r="P8" i="1" s="1"/>
  <c r="R8" i="1" s="1"/>
  <c r="S8" i="1"/>
  <c r="A8" i="1"/>
</calcChain>
</file>

<file path=xl/sharedStrings.xml><?xml version="1.0" encoding="utf-8"?>
<sst xmlns="http://schemas.openxmlformats.org/spreadsheetml/2006/main" count="88" uniqueCount="52">
  <si>
    <t>Teresita's Tours</t>
  </si>
  <si>
    <t>DESPROTEGIDO</t>
  </si>
  <si>
    <t>AGENCIA</t>
  </si>
  <si>
    <t>OB</t>
  </si>
  <si>
    <t>OM</t>
  </si>
  <si>
    <t>EJ</t>
  </si>
  <si>
    <t>Z8</t>
  </si>
  <si>
    <t>A4</t>
  </si>
  <si>
    <t>Travel Agency &amp; Tour Operator</t>
  </si>
  <si>
    <t>N.D. AGT Nº</t>
  </si>
  <si>
    <t>RUTAS VIAJERAS</t>
  </si>
  <si>
    <t>Sucre - Bolivia</t>
  </si>
  <si>
    <t>SOLARSA TOURS</t>
  </si>
  <si>
    <t xml:space="preserve">CLIENTE </t>
  </si>
  <si>
    <t>INSIDE SUCRE AGENCIA DE VIAJES Y TURISMO</t>
  </si>
  <si>
    <t>FECHA DE IMPRESIÓN</t>
  </si>
  <si>
    <t>DIRECCION</t>
  </si>
  <si>
    <t>TELEFONO</t>
  </si>
  <si>
    <t>Nº</t>
  </si>
  <si>
    <t>FECHA DE</t>
  </si>
  <si>
    <t>COD</t>
  </si>
  <si>
    <t>DOCUMENTO Nº</t>
  </si>
  <si>
    <t>RUTA Y/O SERVICIO</t>
  </si>
  <si>
    <t>PASAJER@</t>
  </si>
  <si>
    <t>IMPORTE</t>
  </si>
  <si>
    <t>NETO</t>
  </si>
  <si>
    <t>COMISION</t>
  </si>
  <si>
    <t>NETO A PAGAR</t>
  </si>
  <si>
    <t>EMISION</t>
  </si>
  <si>
    <t>BOLIVIANOS</t>
  </si>
  <si>
    <t>DOLARES</t>
  </si>
  <si>
    <t>VVI</t>
  </si>
  <si>
    <t>SRE</t>
  </si>
  <si>
    <t>VILDOSO SERGIO</t>
  </si>
  <si>
    <t>LPB</t>
  </si>
  <si>
    <t>ESQUIVEL EVA</t>
  </si>
  <si>
    <t>TUFINO JUAN CARLOS</t>
  </si>
  <si>
    <t>CBB</t>
  </si>
  <si>
    <t>IPORRE WILSON</t>
  </si>
  <si>
    <t>FLORES BORIS</t>
  </si>
  <si>
    <t>FLORES FELIX</t>
  </si>
  <si>
    <t>TJA</t>
  </si>
  <si>
    <t>MOLLINEDO ARAMAYO OSCAR</t>
  </si>
  <si>
    <t>MAMANI SANDRA</t>
  </si>
  <si>
    <t>ORELLANA CRISTIAN</t>
  </si>
  <si>
    <t>PADILLA NORMA</t>
  </si>
  <si>
    <t>TDD</t>
  </si>
  <si>
    <t>ESTRADA SOFIA</t>
  </si>
  <si>
    <t>JUNIN</t>
  </si>
  <si>
    <t>TOTALES</t>
  </si>
  <si>
    <t>SON: TRES MIL DOSCIENTOS CUARENTA Y SEIS 64/100 BOLIVIANOS</t>
  </si>
  <si>
    <t>SON: 00/100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</si>
</sst>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dd\-mmm\-yyyy"/>
    <numFmt numFmtId="166" formatCode="_(* #,##0.00_);_(* \(#,##0.00\);_(* &quot;-&quot;??_);_(@_)"/>
  </numFmts>
  <fonts count="16" x14ac:knownFonts="1">
    <font>
      <sz val="12"/>
      <name val="Courier"/>
    </font>
    <font>
      <b/>
      <i/>
      <sz val="12"/>
      <name val="Courier New"/>
      <family val="3"/>
    </font>
    <font>
      <sz val="12"/>
      <color rgb="FFFF0000"/>
      <name val="Courier"/>
      <family val="3"/>
    </font>
    <font>
      <b/>
      <i/>
      <sz val="9"/>
      <name val="Courier New"/>
      <family val="3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sz val="11"/>
      <name val="Courier"/>
      <family val="3"/>
    </font>
    <font>
      <b/>
      <sz val="8"/>
      <name val="Courier New"/>
      <family val="3"/>
    </font>
    <font>
      <sz val="9"/>
      <name val="Courier New"/>
      <family val="3"/>
    </font>
    <font>
      <sz val="12"/>
      <name val="Courier"/>
      <family val="3"/>
    </font>
    <font>
      <sz val="9"/>
      <color indexed="8"/>
      <name val="Courier New"/>
      <family val="3"/>
    </font>
    <font>
      <sz val="8"/>
      <color indexed="8"/>
      <name val="Courier New"/>
      <family val="3"/>
    </font>
    <font>
      <sz val="10"/>
      <color rgb="FF666666"/>
      <name val="Courier New"/>
      <family val="3"/>
    </font>
    <font>
      <sz val="8"/>
      <color theme="1"/>
      <name val="Courier New"/>
      <family val="3"/>
    </font>
    <font>
      <sz val="8"/>
      <name val="Courier New"/>
      <family val="3"/>
    </font>
    <font>
      <sz val="8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2" borderId="0" xfId="0" applyFont="1" applyFill="1"/>
    <xf numFmtId="0" fontId="4" fillId="2" borderId="0" xfId="0" applyFont="1" applyFill="1" applyAlignment="1" applyProtection="1">
      <alignment horizontal="right" vertical="center"/>
    </xf>
    <xf numFmtId="0" fontId="5" fillId="2" borderId="0" xfId="0" applyNumberFormat="1" applyFont="1" applyFill="1" applyAlignment="1">
      <alignment horizontal="left" vertical="center"/>
    </xf>
    <xf numFmtId="0" fontId="0" fillId="2" borderId="0" xfId="0" applyFill="1" applyBorder="1"/>
    <xf numFmtId="9" fontId="6" fillId="2" borderId="0" xfId="0" applyNumberFormat="1" applyFont="1" applyFill="1"/>
    <xf numFmtId="0" fontId="0" fillId="2" borderId="0" xfId="0" applyFill="1"/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left" vertical="center"/>
    </xf>
    <xf numFmtId="0" fontId="9" fillId="2" borderId="0" xfId="0" applyFont="1" applyFill="1" applyBorder="1"/>
    <xf numFmtId="0" fontId="8" fillId="2" borderId="1" xfId="0" quotePrefix="1" applyFont="1" applyFill="1" applyBorder="1" applyAlignment="1" applyProtection="1">
      <alignment horizontal="left" vertical="center"/>
    </xf>
    <xf numFmtId="0" fontId="8" fillId="2" borderId="1" xfId="0" quotePrefix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2" fillId="4" borderId="0" xfId="0" applyFont="1" applyFill="1" applyProtection="1">
      <protection locked="0"/>
    </xf>
    <xf numFmtId="1" fontId="6" fillId="2" borderId="0" xfId="0" applyNumberFormat="1" applyFont="1" applyFill="1" applyAlignment="1">
      <alignment horizontal="left"/>
    </xf>
    <xf numFmtId="0" fontId="11" fillId="0" borderId="0" xfId="0" quotePrefix="1" applyNumberFormat="1" applyFont="1" applyFill="1" applyBorder="1" applyAlignment="1" applyProtection="1">
      <alignment horizontal="left" vertical="center"/>
    </xf>
    <xf numFmtId="165" fontId="13" fillId="2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166" fontId="14" fillId="2" borderId="0" xfId="0" applyNumberFormat="1" applyFont="1" applyFill="1" applyProtection="1">
      <protection locked="0"/>
    </xf>
    <xf numFmtId="166" fontId="13" fillId="2" borderId="0" xfId="0" applyNumberFormat="1" applyFont="1" applyFill="1" applyProtection="1">
      <protection locked="0"/>
    </xf>
    <xf numFmtId="166" fontId="13" fillId="2" borderId="0" xfId="0" applyNumberFormat="1" applyFont="1" applyFill="1" applyAlignment="1" applyProtection="1">
      <alignment vertical="center"/>
      <protection locked="0"/>
    </xf>
    <xf numFmtId="164" fontId="14" fillId="2" borderId="0" xfId="0" quotePrefix="1" applyNumberFormat="1" applyFont="1" applyFill="1" applyBorder="1" applyAlignment="1" applyProtection="1">
      <alignment vertical="center"/>
    </xf>
    <xf numFmtId="164" fontId="14" fillId="2" borderId="0" xfId="0" applyNumberFormat="1" applyFont="1" applyFill="1" applyBorder="1" applyAlignment="1" applyProtection="1">
      <alignment vertical="center"/>
    </xf>
    <xf numFmtId="166" fontId="14" fillId="2" borderId="0" xfId="0" quotePrefix="1" applyNumberFormat="1" applyFont="1" applyFill="1" applyBorder="1" applyAlignment="1" applyProtection="1">
      <alignment vertical="center"/>
    </xf>
    <xf numFmtId="9" fontId="15" fillId="5" borderId="0" xfId="0" quotePrefix="1" applyNumberFormat="1" applyFont="1" applyFill="1" applyAlignment="1" applyProtection="1">
      <alignment horizontal="left"/>
      <protection locked="0"/>
    </xf>
    <xf numFmtId="1" fontId="1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quotePrefix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2" borderId="0" xfId="0" applyFont="1" applyFill="1" applyAlignment="1" applyProtection="1">
      <alignment horizontal="left" vertical="center"/>
    </xf>
    <xf numFmtId="165" fontId="8" fillId="2" borderId="0" xfId="0" applyNumberFormat="1" applyFont="1" applyFill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1" xfId="0" quotePrefix="1" applyFont="1" applyFill="1" applyBorder="1" applyAlignment="1" applyProtection="1">
      <alignment horizontal="left" vertical="center"/>
    </xf>
    <xf numFmtId="0" fontId="14" fillId="0" borderId="0" xfId="0" applyFont="1" applyAlignment="1">
      <alignment vertical="center"/>
    </xf>
    <xf numFmtId="166" fontId="1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CAJA%202012\INSTITU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AMEP"/>
      <sheetName val="B.UNION"/>
      <sheetName val="B.BISA"/>
      <sheetName val="B.CREDITO"/>
      <sheetName val="CUMBRE"/>
      <sheetName val="CAJANAL"/>
      <sheetName val="COL.MED"/>
      <sheetName val="CRECER"/>
      <sheetName val="C.ANDES"/>
      <sheetName val="CAMHTL"/>
      <sheetName val="CIACRUZ"/>
      <sheetName val="C.PETROLERA"/>
      <sheetName val="CAM.CONSTR"/>
      <sheetName val="COMFIA"/>
      <sheetName val="CEIBO"/>
      <sheetName val="CONMUN"/>
      <sheetName val="COVIG"/>
      <sheetName val="COBOLDE"/>
      <sheetName val="CUSICANQUI"/>
      <sheetName val="ECLA"/>
      <sheetName val="D.PUEB"/>
      <sheetName val="ELAPAS"/>
      <sheetName val="EMDIGAS"/>
      <sheetName val="EMDIGAS ACUM"/>
      <sheetName val="EMBOL"/>
      <sheetName val="FUNCAPCUL"/>
      <sheetName val="FAC.TEC"/>
      <sheetName val="FHI"/>
      <sheetName val="FARUCK EID"/>
      <sheetName val="FEDECH"/>
      <sheetName val="FEDBISC"/>
      <sheetName val="INTI"/>
      <sheetName val="INDEPENDIENTE"/>
      <sheetName val="IDEPRO"/>
      <sheetName val="KADASTER"/>
      <sheetName val="LA HOGUERA"/>
      <sheetName val="LANDIVAR ZULLY"/>
      <sheetName val="MULTIVISION"/>
      <sheetName val="OFIL"/>
      <sheetName val="PREFECTURA"/>
      <sheetName val="PREFPER"/>
      <sheetName val="PRERNMA"/>
      <sheetName val="PROSIN"/>
      <sheetName val="PAN"/>
      <sheetName val="PARAVICINI L"/>
      <sheetName val="PROIMPA"/>
      <sheetName val="POSTGRADO"/>
      <sheetName val="SWITCONTAC"/>
      <sheetName val="SEG.UNIVERSIT"/>
      <sheetName val="SEG.BISA"/>
      <sheetName val="Hoja1"/>
      <sheetName val="SEDUCA"/>
      <sheetName val="SRECUNI"/>
      <sheetName val="INTERESES G.S.A"/>
      <sheetName val="TARCO"/>
      <sheetName val="TRAMASUR"/>
      <sheetName val="TRANPESA"/>
      <sheetName val="TRANS REDES"/>
      <sheetName val="U.ANDINA"/>
      <sheetName val="UBI"/>
      <sheetName val="N.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5"/>
  <dimension ref="A1:Z124"/>
  <sheetViews>
    <sheetView showGridLines="0" tabSelected="1" zoomScaleNormal="100" workbookViewId="0">
      <selection activeCell="A23" sqref="A23"/>
    </sheetView>
  </sheetViews>
  <sheetFormatPr baseColWidth="10" defaultRowHeight="15" x14ac:dyDescent="0.2"/>
  <cols>
    <col min="1" max="1" width="2.5546875" customWidth="1"/>
    <col min="2" max="2" width="9.44140625" customWidth="1"/>
    <col min="3" max="3" width="2.5546875" customWidth="1"/>
    <col min="4" max="4" width="3.77734375" customWidth="1"/>
    <col min="5" max="5" width="8.5546875" customWidth="1"/>
    <col min="6" max="10" width="2.5546875" customWidth="1"/>
    <col min="11" max="11" width="18.77734375" customWidth="1"/>
    <col min="12" max="15" width="8.5546875" customWidth="1"/>
    <col min="16" max="17" width="7.5546875" customWidth="1"/>
    <col min="18" max="19" width="8.5546875" customWidth="1"/>
    <col min="20" max="20" width="3.88671875" customWidth="1"/>
    <col min="21" max="26" width="5.5546875" customWidth="1"/>
  </cols>
  <sheetData>
    <row r="1" spans="1:26" ht="16.5" x14ac:dyDescent="0.3">
      <c r="A1" s="48" t="s">
        <v>0</v>
      </c>
      <c r="B1" s="48"/>
      <c r="C1" s="48"/>
      <c r="D1" s="48"/>
      <c r="E1" s="48"/>
      <c r="F1" s="48"/>
      <c r="T1" s="1" t="s">
        <v>1</v>
      </c>
      <c r="U1" s="2" t="s">
        <v>2</v>
      </c>
      <c r="V1" s="3" t="s">
        <v>3</v>
      </c>
      <c r="W1" s="3" t="s">
        <v>4</v>
      </c>
      <c r="X1" s="3" t="s">
        <v>5</v>
      </c>
      <c r="Y1" s="3" t="s">
        <v>6</v>
      </c>
      <c r="Z1" s="3" t="s">
        <v>7</v>
      </c>
    </row>
    <row r="2" spans="1:26" ht="16.5" x14ac:dyDescent="0.2">
      <c r="A2" s="49" t="s">
        <v>8</v>
      </c>
      <c r="B2" s="49"/>
      <c r="C2" s="49"/>
      <c r="D2" s="49"/>
      <c r="E2" s="49"/>
      <c r="F2" s="49"/>
      <c r="K2" s="4"/>
      <c r="L2" s="5"/>
      <c r="R2" s="4" t="s">
        <v>9</v>
      </c>
      <c r="S2" s="5">
        <v>10202</v>
      </c>
      <c r="U2" s="6" t="s">
        <v>10</v>
      </c>
      <c r="V2" s="7">
        <v>0.08</v>
      </c>
      <c r="W2" s="7">
        <v>0.05</v>
      </c>
      <c r="X2" s="7">
        <v>0.05</v>
      </c>
      <c r="Y2" s="7">
        <v>0.06</v>
      </c>
      <c r="Z2" s="7">
        <v>0.05</v>
      </c>
    </row>
    <row r="3" spans="1:26" x14ac:dyDescent="0.2">
      <c r="A3" s="50" t="s">
        <v>11</v>
      </c>
      <c r="B3" s="50"/>
      <c r="C3" s="50"/>
      <c r="D3" s="50"/>
      <c r="E3" s="50"/>
      <c r="F3" s="50"/>
      <c r="T3" s="8"/>
      <c r="U3" s="8" t="s">
        <v>12</v>
      </c>
      <c r="V3" s="7">
        <v>0.08</v>
      </c>
      <c r="W3" s="7">
        <v>0.05</v>
      </c>
      <c r="X3" s="7">
        <v>0.05</v>
      </c>
      <c r="Y3" s="7">
        <v>0.06</v>
      </c>
      <c r="Z3" s="7">
        <v>0.05</v>
      </c>
    </row>
    <row r="4" spans="1:26" s="8" customFormat="1" ht="15" customHeight="1" x14ac:dyDescent="0.2">
      <c r="A4" s="51" t="s">
        <v>13</v>
      </c>
      <c r="B4" s="51"/>
      <c r="C4" s="9" t="s">
        <v>14</v>
      </c>
      <c r="D4" s="9"/>
      <c r="E4" s="9"/>
      <c r="F4" s="9"/>
      <c r="G4" s="9"/>
      <c r="H4" s="9"/>
      <c r="I4" s="9"/>
      <c r="J4" s="9"/>
      <c r="K4" s="10"/>
      <c r="L4" s="11"/>
      <c r="M4" s="11"/>
      <c r="N4" s="11"/>
      <c r="O4" s="11"/>
      <c r="P4" s="10"/>
      <c r="Q4" s="10" t="s">
        <v>15</v>
      </c>
      <c r="R4" s="52"/>
      <c r="S4" s="52"/>
      <c r="T4"/>
      <c r="U4" s="12" t="s">
        <v>14</v>
      </c>
      <c r="V4" s="7">
        <v>0.08</v>
      </c>
      <c r="W4" s="7">
        <v>0.05</v>
      </c>
      <c r="X4" s="7">
        <v>0.05</v>
      </c>
      <c r="Y4" s="7">
        <v>0.06</v>
      </c>
      <c r="Z4" s="7">
        <v>0.05</v>
      </c>
    </row>
    <row r="5" spans="1:26" s="8" customFormat="1" ht="15" customHeight="1" x14ac:dyDescent="0.2">
      <c r="A5" s="53" t="s">
        <v>16</v>
      </c>
      <c r="B5" s="53"/>
      <c r="C5" s="13" t="s">
        <v>48</v>
      </c>
      <c r="D5" s="14"/>
      <c r="E5" s="15"/>
      <c r="F5" s="15"/>
      <c r="G5" s="16"/>
      <c r="H5" s="16"/>
      <c r="I5" s="16"/>
      <c r="J5" s="16"/>
      <c r="K5" s="10"/>
      <c r="L5" s="13"/>
      <c r="M5" s="17"/>
      <c r="N5" s="17"/>
      <c r="O5" s="17"/>
      <c r="P5" s="10"/>
      <c r="Q5" s="10" t="s">
        <v>17</v>
      </c>
      <c r="R5" s="54">
        <v>6415003</v>
      </c>
      <c r="S5" s="54"/>
      <c r="V5" s="7"/>
      <c r="W5" s="7"/>
      <c r="X5" s="7"/>
      <c r="Y5" s="7"/>
      <c r="Z5" s="7"/>
    </row>
    <row r="6" spans="1:26" s="8" customFormat="1" ht="15" customHeight="1" x14ac:dyDescent="0.2">
      <c r="A6" s="40" t="s">
        <v>18</v>
      </c>
      <c r="B6" s="18" t="s">
        <v>19</v>
      </c>
      <c r="C6" s="40" t="s">
        <v>20</v>
      </c>
      <c r="D6" s="38" t="s">
        <v>21</v>
      </c>
      <c r="E6" s="39"/>
      <c r="F6" s="38" t="s">
        <v>22</v>
      </c>
      <c r="G6" s="45"/>
      <c r="H6" s="45"/>
      <c r="I6" s="45"/>
      <c r="J6" s="39"/>
      <c r="K6" s="47" t="s">
        <v>23</v>
      </c>
      <c r="L6" s="38" t="s">
        <v>24</v>
      </c>
      <c r="M6" s="39"/>
      <c r="N6" s="38" t="s">
        <v>25</v>
      </c>
      <c r="O6" s="39"/>
      <c r="P6" s="38" t="s">
        <v>26</v>
      </c>
      <c r="Q6" s="39"/>
      <c r="R6" s="38" t="s">
        <v>27</v>
      </c>
      <c r="S6" s="39"/>
      <c r="T6" s="6"/>
      <c r="U6" s="6"/>
      <c r="V6" s="7"/>
      <c r="W6" s="7"/>
      <c r="X6" s="7"/>
      <c r="Y6" s="7"/>
      <c r="Z6" s="7"/>
    </row>
    <row r="7" spans="1:26" s="8" customFormat="1" ht="15" customHeight="1" x14ac:dyDescent="0.25">
      <c r="A7" s="41"/>
      <c r="B7" s="19" t="s">
        <v>28</v>
      </c>
      <c r="C7" s="42"/>
      <c r="D7" s="43"/>
      <c r="E7" s="44"/>
      <c r="F7" s="43"/>
      <c r="G7" s="46"/>
      <c r="H7" s="46"/>
      <c r="I7" s="46"/>
      <c r="J7" s="44"/>
      <c r="K7" s="42"/>
      <c r="L7" s="20" t="s">
        <v>29</v>
      </c>
      <c r="M7" s="20" t="s">
        <v>30</v>
      </c>
      <c r="N7" s="20" t="s">
        <v>29</v>
      </c>
      <c r="O7" s="20" t="s">
        <v>30</v>
      </c>
      <c r="P7" s="20" t="s">
        <v>29</v>
      </c>
      <c r="Q7" s="20" t="s">
        <v>30</v>
      </c>
      <c r="R7" s="20" t="s">
        <v>29</v>
      </c>
      <c r="S7" s="20" t="s">
        <v>30</v>
      </c>
      <c r="T7" s="21"/>
      <c r="U7" s="22">
        <v>0</v>
      </c>
      <c r="V7" s="7"/>
      <c r="W7" s="7"/>
      <c r="X7" s="7"/>
    </row>
    <row r="8" spans="1:26" ht="13.15" customHeight="1" x14ac:dyDescent="0.25">
      <c r="A8" s="23">
        <f>IF(B8="","",COUNT($B$8:B8))</f>
        <v>1</v>
      </c>
      <c r="B8" s="24">
        <v>42803</v>
      </c>
      <c r="C8" s="25" t="s">
        <v>3</v>
      </c>
      <c r="D8" s="26">
        <v>930</v>
      </c>
      <c r="E8" s="27">
        <v>1258554618</v>
      </c>
      <c r="F8" s="27" t="s">
        <v>31</v>
      </c>
      <c r="G8" s="27" t="s">
        <v>32</v>
      </c>
      <c r="H8" s="27"/>
      <c r="I8" s="27"/>
      <c r="J8" s="27"/>
      <c r="K8" s="28" t="s">
        <v>33</v>
      </c>
      <c r="L8" s="29">
        <v>249</v>
      </c>
      <c r="M8" s="30">
        <v>0</v>
      </c>
      <c r="N8" s="31">
        <v>196</v>
      </c>
      <c r="O8" s="31">
        <v>0</v>
      </c>
      <c r="P8" s="32">
        <f>IF(N8=0,0,N8*T8)</f>
        <v>15.68</v>
      </c>
      <c r="Q8" s="33"/>
      <c r="R8" s="34">
        <f>IF(AND(L8=0,P8=0),0,(L8-P8))</f>
        <v>233.32</v>
      </c>
      <c r="S8" s="34">
        <f>IF(M8=0,0,M8-Q8)</f>
        <v>0</v>
      </c>
      <c r="T8" s="35">
        <f>INDEX($V$2:$Z$4,MATCH($C$4,$U$2:$U$4,0),MATCH(C8,$V$1:$Z$1,0))</f>
        <v>0.08</v>
      </c>
      <c r="U8" s="36">
        <f>U7+1</f>
        <v>1</v>
      </c>
    </row>
    <row r="9" spans="1:26" ht="13.15" customHeight="1" x14ac:dyDescent="0.25">
      <c r="A9" s="23">
        <f>IF(B9="","",COUNT($B$8:B9))</f>
        <v>2</v>
      </c>
      <c r="B9" s="24">
        <v>42803</v>
      </c>
      <c r="C9" s="25" t="s">
        <v>3</v>
      </c>
      <c r="D9" s="26">
        <v>930</v>
      </c>
      <c r="E9" s="27">
        <v>1258554647</v>
      </c>
      <c r="F9" s="27" t="s">
        <v>34</v>
      </c>
      <c r="G9" s="27" t="s">
        <v>32</v>
      </c>
      <c r="H9" s="27"/>
      <c r="I9" s="27"/>
      <c r="J9" s="27"/>
      <c r="K9" s="28" t="s">
        <v>35</v>
      </c>
      <c r="L9" s="29">
        <v>303</v>
      </c>
      <c r="M9" s="30">
        <v>0</v>
      </c>
      <c r="N9" s="31">
        <v>241</v>
      </c>
      <c r="O9" s="31">
        <v>0</v>
      </c>
      <c r="P9" s="32">
        <f t="shared" ref="P9:P18" si="0">IF(N9=0,0,N9*T9)</f>
        <v>19.28</v>
      </c>
      <c r="Q9" s="33"/>
      <c r="R9" s="34">
        <f t="shared" ref="R9:R18" si="1">IF(AND(L9=0,P9=0),0,(L9-P9))</f>
        <v>283.72000000000003</v>
      </c>
      <c r="S9" s="34">
        <f t="shared" ref="S9:S18" si="2">IF(M9=0,0,M9-Q9)</f>
        <v>0</v>
      </c>
      <c r="T9" s="35">
        <f t="shared" ref="T9:T18" si="3">INDEX($V$2:$Z$4,MATCH($C$4,$U$2:$U$4,0),MATCH(C9,$V$1:$Z$1,0))</f>
        <v>0.08</v>
      </c>
      <c r="U9" s="36">
        <f t="shared" ref="U9:U18" si="4">U8+1</f>
        <v>2</v>
      </c>
    </row>
    <row r="10" spans="1:26" ht="13.15" customHeight="1" x14ac:dyDescent="0.25">
      <c r="A10" s="23">
        <f>IF(B10="","",COUNT($B$8:B10))</f>
        <v>3</v>
      </c>
      <c r="B10" s="24">
        <v>42803</v>
      </c>
      <c r="C10" s="25" t="s">
        <v>3</v>
      </c>
      <c r="D10" s="26">
        <v>930</v>
      </c>
      <c r="E10" s="27">
        <v>1258554648</v>
      </c>
      <c r="F10" s="27" t="s">
        <v>34</v>
      </c>
      <c r="G10" s="27" t="s">
        <v>32</v>
      </c>
      <c r="H10" s="27"/>
      <c r="I10" s="27"/>
      <c r="J10" s="27"/>
      <c r="K10" s="28" t="s">
        <v>36</v>
      </c>
      <c r="L10" s="29">
        <v>303</v>
      </c>
      <c r="M10" s="30">
        <v>0</v>
      </c>
      <c r="N10" s="31">
        <v>241</v>
      </c>
      <c r="O10" s="31">
        <v>0</v>
      </c>
      <c r="P10" s="32">
        <f t="shared" si="0"/>
        <v>19.28</v>
      </c>
      <c r="Q10" s="33"/>
      <c r="R10" s="34">
        <f t="shared" si="1"/>
        <v>283.72000000000003</v>
      </c>
      <c r="S10" s="34">
        <f t="shared" si="2"/>
        <v>0</v>
      </c>
      <c r="T10" s="35">
        <f t="shared" si="3"/>
        <v>0.08</v>
      </c>
      <c r="U10" s="36">
        <f t="shared" si="4"/>
        <v>3</v>
      </c>
    </row>
    <row r="11" spans="1:26" ht="13.15" customHeight="1" x14ac:dyDescent="0.25">
      <c r="A11" s="23">
        <f>IF(B11="","",COUNT($B$8:B11))</f>
        <v>4</v>
      </c>
      <c r="B11" s="24">
        <v>42803</v>
      </c>
      <c r="C11" s="25" t="s">
        <v>3</v>
      </c>
      <c r="D11" s="26">
        <v>930</v>
      </c>
      <c r="E11" s="27">
        <v>1258557452</v>
      </c>
      <c r="F11" s="27" t="s">
        <v>37</v>
      </c>
      <c r="G11" s="27" t="s">
        <v>32</v>
      </c>
      <c r="H11" s="27"/>
      <c r="I11" s="27"/>
      <c r="J11" s="27"/>
      <c r="K11" s="28" t="s">
        <v>38</v>
      </c>
      <c r="L11" s="29">
        <v>210</v>
      </c>
      <c r="M11" s="30">
        <v>0</v>
      </c>
      <c r="N11" s="31">
        <v>163</v>
      </c>
      <c r="O11" s="31">
        <v>0</v>
      </c>
      <c r="P11" s="32">
        <f t="shared" si="0"/>
        <v>13.040000000000001</v>
      </c>
      <c r="Q11" s="33"/>
      <c r="R11" s="34">
        <f t="shared" si="1"/>
        <v>196.96</v>
      </c>
      <c r="S11" s="34">
        <f t="shared" si="2"/>
        <v>0</v>
      </c>
      <c r="T11" s="35">
        <f t="shared" si="3"/>
        <v>0.08</v>
      </c>
      <c r="U11" s="36">
        <f t="shared" si="4"/>
        <v>4</v>
      </c>
    </row>
    <row r="12" spans="1:26" ht="13.15" customHeight="1" x14ac:dyDescent="0.25">
      <c r="A12" s="23">
        <f>IF(B12="","",COUNT($B$8:B12))</f>
        <v>5</v>
      </c>
      <c r="B12" s="24">
        <v>42803</v>
      </c>
      <c r="C12" s="25" t="s">
        <v>3</v>
      </c>
      <c r="D12" s="26">
        <v>930</v>
      </c>
      <c r="E12" s="27">
        <v>1258557456</v>
      </c>
      <c r="F12" s="27" t="s">
        <v>32</v>
      </c>
      <c r="G12" s="27" t="s">
        <v>37</v>
      </c>
      <c r="H12" s="27"/>
      <c r="I12" s="27"/>
      <c r="J12" s="27"/>
      <c r="K12" s="28" t="s">
        <v>39</v>
      </c>
      <c r="L12" s="29">
        <v>195</v>
      </c>
      <c r="M12" s="30">
        <v>0</v>
      </c>
      <c r="N12" s="31">
        <v>163</v>
      </c>
      <c r="O12" s="31">
        <v>0</v>
      </c>
      <c r="P12" s="32">
        <f t="shared" si="0"/>
        <v>13.040000000000001</v>
      </c>
      <c r="Q12" s="33"/>
      <c r="R12" s="34">
        <f t="shared" si="1"/>
        <v>181.96</v>
      </c>
      <c r="S12" s="34">
        <f t="shared" si="2"/>
        <v>0</v>
      </c>
      <c r="T12" s="35">
        <f t="shared" si="3"/>
        <v>0.08</v>
      </c>
      <c r="U12" s="36">
        <f t="shared" si="4"/>
        <v>5</v>
      </c>
    </row>
    <row r="13" spans="1:26" ht="13.15" customHeight="1" x14ac:dyDescent="0.25">
      <c r="A13" s="23">
        <f>IF(B13="","",COUNT($B$8:B13))</f>
        <v>6</v>
      </c>
      <c r="B13" s="24">
        <v>42803</v>
      </c>
      <c r="C13" s="25" t="s">
        <v>3</v>
      </c>
      <c r="D13" s="26">
        <v>930</v>
      </c>
      <c r="E13" s="27">
        <v>1258557486</v>
      </c>
      <c r="F13" s="27" t="s">
        <v>32</v>
      </c>
      <c r="G13" s="27" t="s">
        <v>37</v>
      </c>
      <c r="H13" s="27" t="s">
        <v>32</v>
      </c>
      <c r="I13" s="27"/>
      <c r="J13" s="27"/>
      <c r="K13" s="28" t="s">
        <v>40</v>
      </c>
      <c r="L13" s="29">
        <v>579</v>
      </c>
      <c r="M13" s="30">
        <v>0</v>
      </c>
      <c r="N13" s="31">
        <v>473</v>
      </c>
      <c r="O13" s="31">
        <v>0</v>
      </c>
      <c r="P13" s="32">
        <f t="shared" si="0"/>
        <v>37.840000000000003</v>
      </c>
      <c r="Q13" s="33"/>
      <c r="R13" s="34">
        <f t="shared" si="1"/>
        <v>541.16</v>
      </c>
      <c r="S13" s="34">
        <f t="shared" si="2"/>
        <v>0</v>
      </c>
      <c r="T13" s="35">
        <f t="shared" si="3"/>
        <v>0.08</v>
      </c>
      <c r="U13" s="36">
        <f t="shared" si="4"/>
        <v>6</v>
      </c>
    </row>
    <row r="14" spans="1:26" ht="13.15" customHeight="1" x14ac:dyDescent="0.25">
      <c r="A14" s="23">
        <f>IF(B14="","",COUNT($B$8:B14))</f>
        <v>7</v>
      </c>
      <c r="B14" s="24">
        <v>42803</v>
      </c>
      <c r="C14" s="25" t="s">
        <v>3</v>
      </c>
      <c r="D14" s="26">
        <v>930</v>
      </c>
      <c r="E14" s="27">
        <v>1258557491</v>
      </c>
      <c r="F14" s="27" t="s">
        <v>41</v>
      </c>
      <c r="G14" s="27" t="s">
        <v>34</v>
      </c>
      <c r="H14" s="27"/>
      <c r="I14" s="27"/>
      <c r="J14" s="27"/>
      <c r="K14" s="28" t="s">
        <v>42</v>
      </c>
      <c r="L14" s="29">
        <v>615</v>
      </c>
      <c r="M14" s="30">
        <v>0</v>
      </c>
      <c r="N14" s="31">
        <v>516</v>
      </c>
      <c r="O14" s="31">
        <v>0</v>
      </c>
      <c r="P14" s="32">
        <f t="shared" si="0"/>
        <v>41.28</v>
      </c>
      <c r="Q14" s="33"/>
      <c r="R14" s="34">
        <f t="shared" si="1"/>
        <v>573.72</v>
      </c>
      <c r="S14" s="34">
        <f t="shared" si="2"/>
        <v>0</v>
      </c>
      <c r="T14" s="35">
        <f t="shared" si="3"/>
        <v>0.08</v>
      </c>
      <c r="U14" s="36">
        <f t="shared" si="4"/>
        <v>7</v>
      </c>
    </row>
    <row r="15" spans="1:26" ht="13.15" customHeight="1" x14ac:dyDescent="0.25">
      <c r="A15" s="23">
        <f>IF(B15="","",COUNT($B$8:B15))</f>
        <v>8</v>
      </c>
      <c r="B15" s="24">
        <v>42803</v>
      </c>
      <c r="C15" s="25" t="s">
        <v>3</v>
      </c>
      <c r="D15" s="26">
        <v>930</v>
      </c>
      <c r="E15" s="27">
        <v>1258557492</v>
      </c>
      <c r="F15" s="27" t="s">
        <v>34</v>
      </c>
      <c r="G15" s="27" t="s">
        <v>37</v>
      </c>
      <c r="H15" s="27"/>
      <c r="I15" s="27"/>
      <c r="J15" s="27"/>
      <c r="K15" s="28" t="s">
        <v>43</v>
      </c>
      <c r="L15" s="29">
        <v>219</v>
      </c>
      <c r="M15" s="30">
        <v>0</v>
      </c>
      <c r="N15" s="31">
        <v>170</v>
      </c>
      <c r="O15" s="31">
        <v>0</v>
      </c>
      <c r="P15" s="32">
        <f t="shared" si="0"/>
        <v>13.6</v>
      </c>
      <c r="Q15" s="33"/>
      <c r="R15" s="34">
        <f t="shared" si="1"/>
        <v>205.4</v>
      </c>
      <c r="S15" s="34">
        <f t="shared" si="2"/>
        <v>0</v>
      </c>
      <c r="T15" s="35">
        <f t="shared" si="3"/>
        <v>0.08</v>
      </c>
      <c r="U15" s="36">
        <f t="shared" si="4"/>
        <v>8</v>
      </c>
    </row>
    <row r="16" spans="1:26" ht="13.15" customHeight="1" x14ac:dyDescent="0.25">
      <c r="A16" s="23">
        <f>IF(B16="","",COUNT($B$8:B16))</f>
        <v>9</v>
      </c>
      <c r="B16" s="24">
        <v>42803</v>
      </c>
      <c r="C16" s="25" t="s">
        <v>3</v>
      </c>
      <c r="D16" s="26">
        <v>930</v>
      </c>
      <c r="E16" s="27">
        <v>1258557493</v>
      </c>
      <c r="F16" s="27" t="s">
        <v>34</v>
      </c>
      <c r="G16" s="27" t="s">
        <v>37</v>
      </c>
      <c r="H16" s="27"/>
      <c r="I16" s="27"/>
      <c r="J16" s="27"/>
      <c r="K16" s="28" t="s">
        <v>44</v>
      </c>
      <c r="L16" s="29">
        <v>219</v>
      </c>
      <c r="M16" s="30">
        <v>0</v>
      </c>
      <c r="N16" s="31">
        <v>170</v>
      </c>
      <c r="O16" s="31">
        <v>0</v>
      </c>
      <c r="P16" s="32">
        <f t="shared" si="0"/>
        <v>13.6</v>
      </c>
      <c r="Q16" s="33"/>
      <c r="R16" s="34">
        <f t="shared" si="1"/>
        <v>205.4</v>
      </c>
      <c r="S16" s="34">
        <f t="shared" si="2"/>
        <v>0</v>
      </c>
      <c r="T16" s="35">
        <f t="shared" si="3"/>
        <v>0.08</v>
      </c>
      <c r="U16" s="36">
        <f t="shared" si="4"/>
        <v>9</v>
      </c>
    </row>
    <row r="17" spans="1:21" ht="13.15" customHeight="1" x14ac:dyDescent="0.25">
      <c r="A17" s="23">
        <f>IF(B17="","",COUNT($B$8:B17))</f>
        <v>10</v>
      </c>
      <c r="B17" s="24">
        <v>42803</v>
      </c>
      <c r="C17" s="25" t="s">
        <v>3</v>
      </c>
      <c r="D17" s="26">
        <v>930</v>
      </c>
      <c r="E17" s="27">
        <v>1258557496</v>
      </c>
      <c r="F17" s="27" t="s">
        <v>31</v>
      </c>
      <c r="G17" s="27" t="s">
        <v>37</v>
      </c>
      <c r="H17" s="27" t="s">
        <v>32</v>
      </c>
      <c r="I17" s="27"/>
      <c r="J17" s="27"/>
      <c r="K17" s="28" t="s">
        <v>45</v>
      </c>
      <c r="L17" s="29">
        <v>249</v>
      </c>
      <c r="M17" s="30">
        <v>0</v>
      </c>
      <c r="N17" s="31">
        <v>196</v>
      </c>
      <c r="O17" s="31">
        <v>0</v>
      </c>
      <c r="P17" s="32">
        <f t="shared" si="0"/>
        <v>15.68</v>
      </c>
      <c r="Q17" s="33"/>
      <c r="R17" s="34">
        <f t="shared" si="1"/>
        <v>233.32</v>
      </c>
      <c r="S17" s="34">
        <f t="shared" si="2"/>
        <v>0</v>
      </c>
      <c r="T17" s="35">
        <f t="shared" si="3"/>
        <v>0.08</v>
      </c>
      <c r="U17" s="36">
        <f t="shared" si="4"/>
        <v>10</v>
      </c>
    </row>
    <row r="18" spans="1:21" ht="13.15" customHeight="1" x14ac:dyDescent="0.25">
      <c r="A18" s="23">
        <f>IF(B18="","",COUNT($B$8:B18))</f>
        <v>11</v>
      </c>
      <c r="B18" s="24">
        <v>42803</v>
      </c>
      <c r="C18" s="25" t="s">
        <v>3</v>
      </c>
      <c r="D18" s="26">
        <v>930</v>
      </c>
      <c r="E18" s="27">
        <v>1258557497</v>
      </c>
      <c r="F18" s="27" t="s">
        <v>34</v>
      </c>
      <c r="G18" s="27" t="s">
        <v>46</v>
      </c>
      <c r="H18" s="27"/>
      <c r="I18" s="27"/>
      <c r="J18" s="27"/>
      <c r="K18" s="28" t="s">
        <v>47</v>
      </c>
      <c r="L18" s="29">
        <v>329</v>
      </c>
      <c r="M18" s="30">
        <v>0</v>
      </c>
      <c r="N18" s="31">
        <v>263</v>
      </c>
      <c r="O18" s="31">
        <v>0</v>
      </c>
      <c r="P18" s="32">
        <f t="shared" si="0"/>
        <v>21.04</v>
      </c>
      <c r="Q18" s="33"/>
      <c r="R18" s="34">
        <f t="shared" si="1"/>
        <v>307.95999999999998</v>
      </c>
      <c r="S18" s="34">
        <f t="shared" si="2"/>
        <v>0</v>
      </c>
      <c r="T18" s="35">
        <f t="shared" si="3"/>
        <v>0.08</v>
      </c>
      <c r="U18" s="36">
        <f t="shared" si="4"/>
        <v>11</v>
      </c>
    </row>
    <row r="19" spans="1:21" ht="15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55" t="s">
        <v>49</v>
      </c>
      <c r="L19" s="56">
        <f>SUM(L8:L18)</f>
        <v>3470</v>
      </c>
      <c r="M19" s="56">
        <f t="shared" ref="M19:S19" si="5">SUM(M8:M18)</f>
        <v>0</v>
      </c>
      <c r="N19" s="56">
        <f t="shared" si="5"/>
        <v>2792</v>
      </c>
      <c r="O19" s="56">
        <f t="shared" si="5"/>
        <v>0</v>
      </c>
      <c r="P19" s="56">
        <f t="shared" si="5"/>
        <v>223.35999999999999</v>
      </c>
      <c r="Q19" s="56">
        <f t="shared" si="5"/>
        <v>0</v>
      </c>
      <c r="R19" s="56">
        <f t="shared" si="5"/>
        <v>3246.6400000000008</v>
      </c>
      <c r="S19" s="56">
        <f t="shared" si="5"/>
        <v>0</v>
      </c>
    </row>
    <row r="20" spans="1:21" ht="15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1" ht="15" customHeight="1" x14ac:dyDescent="0.2">
      <c r="A21" s="37" t="s">
        <v>50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1" ht="15" customHeight="1" x14ac:dyDescent="0.2">
      <c r="A22" s="37" t="s">
        <v>51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21" ht="1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21" ht="1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21" ht="1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21" ht="1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21" ht="1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21" ht="1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21" ht="1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21" ht="1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21" ht="1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1" ht="1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ht="1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1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ht="1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ht="1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19" ht="1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ht="1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19" ht="1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1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ht="1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1:19" ht="1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1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1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19" ht="1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 ht="1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 ht="1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 ht="1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1:19" ht="1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1:19" ht="1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ht="1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ht="1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19" ht="1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ht="1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1:19" ht="1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1:19" ht="1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ht="1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1:19" ht="1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1:19" ht="1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1:19" ht="1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ht="1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1:19" ht="1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ht="1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1:19" ht="1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1:19" ht="1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 ht="1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1:19" ht="1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1:19" ht="1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1:19" ht="1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1:19" ht="1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1:19" ht="1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1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1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1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1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1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1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1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1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1:19" ht="1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  <row r="114" spans="1:19" ht="1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1:19" ht="1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</row>
    <row r="116" spans="1:19" ht="1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</row>
    <row r="117" spans="1:19" ht="1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</row>
    <row r="118" spans="1:19" ht="1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</row>
    <row r="119" spans="1:19" ht="1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</row>
    <row r="120" spans="1:19" ht="1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1:19" ht="1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</row>
    <row r="123" spans="1:19" ht="1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</row>
    <row r="124" spans="1:19" ht="1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</sheetData>
  <sheetProtection selectLockedCells="1"/>
  <mergeCells count="16">
    <mergeCell ref="A5:B5"/>
    <mergeCell ref="R5:S5"/>
    <mergeCell ref="A1:F1"/>
    <mergeCell ref="A2:F2"/>
    <mergeCell ref="A3:F3"/>
    <mergeCell ref="A4:B4"/>
    <mergeCell ref="R4:S4"/>
    <mergeCell ref="N6:O6"/>
    <mergeCell ref="P6:Q6"/>
    <mergeCell ref="R6:S6"/>
    <mergeCell ref="A6:A7"/>
    <mergeCell ref="C6:C7"/>
    <mergeCell ref="D6:E7"/>
    <mergeCell ref="F6:J7"/>
    <mergeCell ref="K6:K7"/>
    <mergeCell ref="L6:M6"/>
  </mergeCells>
  <dataValidations count="4">
    <dataValidation type="decimal" operator="greaterThanOrEqual" allowBlank="1" showInputMessage="1" showErrorMessage="1" error="SOLO PRECIO DE BOLETO_x000a_J&amp;M " sqref="Q8:Q18">
      <formula1>0</formula1>
    </dataValidation>
    <dataValidation operator="greaterThanOrEqual" allowBlank="1" showInputMessage="1" showErrorMessage="1" error="SOLO PRECIO DE BOLETO_x000a_J&amp;M " sqref="P8:P18 R8:S18"/>
    <dataValidation showInputMessage="1" showErrorMessage="1" sqref="C4:J4"/>
    <dataValidation type="date" operator="greaterThan" allowBlank="1" showInputMessage="1" showErrorMessage="1" sqref="L4:O4 R4">
      <formula1>36526</formula1>
    </dataValidation>
  </dataValidations>
  <printOptions horizontalCentered="1"/>
  <pageMargins left="0" right="0" top="0.19685039370078741" bottom="0.19685039370078741" header="0" footer="0"/>
  <pageSetup scale="90" orientation="landscape" r:id="rId1"/>
  <headerFooter scaleWithDoc="0" alignWithMargins="0">
    <oddHeader>&amp;R&amp;"Courier New,Normal"&amp;10Página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</vt:lpstr>
      <vt:lpstr>SA!Área_de_impresión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Martinez</dc:creator>
  <cp:lastModifiedBy>Jesús Martinez</cp:lastModifiedBy>
  <dcterms:created xsi:type="dcterms:W3CDTF">2017-03-16T00:53:26Z</dcterms:created>
  <dcterms:modified xsi:type="dcterms:W3CDTF">2017-03-16T02:06:59Z</dcterms:modified>
</cp:coreProperties>
</file>